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README" sheetId="1" state="visible" r:id="rId3"/>
    <sheet name="License" sheetId="2" state="visible" r:id="rId4"/>
    <sheet name="Dashboard" sheetId="3" state="visible" r:id="rId5"/>
    <sheet name="AI System Inventory" sheetId="4" state="visible" r:id="rId6"/>
    <sheet name="Discovery Sweeps" sheetId="5" state="visible" r:id="rId7"/>
    <sheet name="Guidelines" sheetId="6" state="visible" r:id="rId8"/>
    <sheet name="Settings" sheetId="7" state="visible" r:id="rId9"/>
    <sheet name="Lists" sheetId="8" state="visible" r:id="rId10"/>
  </sheets>
  <definedNames>
    <definedName function="false" hidden="false" localSheetId="3" name="_xlnm.Print_Titles" vbProcedure="false">'AI System Inventory'!$1:$5</definedName>
    <definedName function="false" hidden="true" localSheetId="3" name="_xlnm._FilterDatabase" vbProcedure="false">'AI System Inventory'!$A$5:$BA$305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<sst xmlns="http://schemas.openxmlformats.org/spreadsheetml/2006/main" count="637" uniqueCount="406">
  <si>
    <t xml:space="preserve">AI System Inventory</t>
  </si>
  <si>
    <t xml:space="preserve">Built from the AI Security Wiki (https://nachi065.github.io/AI-Security-Wiki/) on 17 October 2026. Version 1.0.</t>
  </si>
  <si>
    <t xml:space="preserve">Read first</t>
  </si>
  <si>
    <t xml:space="preserve">What this is</t>
  </si>
  <si>
    <t xml:space="preserve">An inventory of every AI system, model, agent and AI feature in use, with owner, tier, data, supplier, regulatory scope and assurance evidence. It is the evidence for wiki control AI-CTRL-011 (AI Use-Case Registry and Risk Tiering).</t>
  </si>
  <si>
    <t xml:space="preserve">Not legal advice</t>
  </si>
  <si>
    <t xml:space="preserve">Regulatory columns follow the wiki's GCC and EU templates, which say their regional claims come from secondary sources and must be verified. Check each law yourself.</t>
  </si>
  <si>
    <t xml:space="preserve">Defaults to approve</t>
  </si>
  <si>
    <t xml:space="preserve">Orange cells on Settings (review intervals, due-soon window) are workbook defaults, not taken from a standard. The tier requirements and maintenance rules come from the wiki.</t>
  </si>
  <si>
    <t xml:space="preserve">Examples</t>
  </si>
  <si>
    <t xml:space="preserve">Rows 6 and 7 are the fictional examples from the wiki's GCC and EU inventory pages. Overwrite or delete them.</t>
  </si>
  <si>
    <t xml:space="preserve">How to use</t>
  </si>
  <si>
    <t xml:space="preserve">1. Settings</t>
  </si>
  <si>
    <t xml:space="preserve">Agree the review interval for each tier and record the approval.</t>
  </si>
  <si>
    <t xml:space="preserve">2. Discover</t>
  </si>
  <si>
    <t xml:space="preserve">Run a discovery sweep and log it on Discovery Sweeps.</t>
  </si>
  <si>
    <t xml:space="preserve">3. Record</t>
  </si>
  <si>
    <t xml:space="preserve">Add one row per AI system on AI System Inventory. Yellow cells are inputs; many have dropdowns.</t>
  </si>
  <si>
    <t xml:space="preserve">4. Fix gaps</t>
  </si>
  <si>
    <t xml:space="preserve">Clear every Record Check message. It flags blank required fields, missing evidence for High tier, likely under-tiering, missing vendor reviews and missing transfer mechanisms.</t>
  </si>
  <si>
    <t xml:space="preserve">5. Review</t>
  </si>
  <si>
    <t xml:space="preserve">Keep Last Review Date current. Review Alert shows what is overdue.</t>
  </si>
  <si>
    <t xml:space="preserve">6. Report</t>
  </si>
  <si>
    <t xml:space="preserve">The Dashboard counts systems by tier, status, autonomy, asset type and review state.</t>
  </si>
  <si>
    <t xml:space="preserve">Next step</t>
  </si>
  <si>
    <t xml:space="preserve">Assess each High and Medium system on the AI Risk Register Template, and enter the risk IDs in Register Risk IDs.</t>
  </si>
  <si>
    <t xml:space="preserve">Colour legend</t>
  </si>
  <si>
    <t xml:space="preserve">Yellow cells</t>
  </si>
  <si>
    <t xml:space="preserve">Enter or choose a value.</t>
  </si>
  <si>
    <t xml:space="preserve">Grey cells</t>
  </si>
  <si>
    <t xml:space="preserve">Calculated. Do not overwrite.</t>
  </si>
  <si>
    <t xml:space="preserve">Orange cells (Settings)</t>
  </si>
  <si>
    <t xml:space="preserve">Workbook defaults awaiting approval.</t>
  </si>
  <si>
    <t xml:space="preserve">Sheets</t>
  </si>
  <si>
    <t xml:space="preserve">Dashboard</t>
  </si>
  <si>
    <t xml:space="preserve">Counts by tier, status, autonomy, asset type, EU AI Act tier and review state.</t>
  </si>
  <si>
    <t xml:space="preserve">The inventory: 53 columns in six sections, 300 rows with dropdowns and checks.</t>
  </si>
  <si>
    <t xml:space="preserve">Discovery Sweeps</t>
  </si>
  <si>
    <t xml:space="preserve">Log of searches for AI that is not yet in the inventory.</t>
  </si>
  <si>
    <t xml:space="preserve">Guidelines</t>
  </si>
  <si>
    <t xml:space="preserve">What each column means and its wiki source, plus the maintenance rules.</t>
  </si>
  <si>
    <t xml:space="preserve">Settings</t>
  </si>
  <si>
    <t xml:space="preserve">Review intervals and tier requirements.</t>
  </si>
  <si>
    <t xml:space="preserve">Lists</t>
  </si>
  <si>
    <t xml:space="preserve">Dropdown values. Edit to match your organization.</t>
  </si>
  <si>
    <t xml:space="preserve">License</t>
  </si>
  <si>
    <t xml:space="preserve">Copyright, CC BY-SA 4.0 notice, how to credit, ShareAlike, disclaimer and third-party material.</t>
  </si>
  <si>
    <t xml:space="preserve">Sources (AI Security Wiki pages)</t>
  </si>
  <si>
    <t xml:space="preserve">GCC T09 AI Model and System Inventory</t>
  </si>
  <si>
    <t xml:space="preserve">https://nachi065.github.io/AI-Security-Wiki/11_GCC_AI_Compliance/T09_AI_System_Inventory.html</t>
  </si>
  <si>
    <t xml:space="preserve">EU T09 AI System Inventory</t>
  </si>
  <si>
    <t xml:space="preserve">https://nachi065.github.io/AI-Security-Wiki/12_EU_AI_Compliance/T09_AI_System_Inventory.html</t>
  </si>
  <si>
    <t xml:space="preserve">GCC T01 Intake and Risk Tiering</t>
  </si>
  <si>
    <t xml:space="preserve">https://nachi065.github.io/AI-Security-Wiki/11_GCC_AI_Compliance/T01_AI_Use_Case_Intake_and_Risk_Tiering.html</t>
  </si>
  <si>
    <t xml:space="preserve">AI-CTRL-011 in the Control Objectives Library</t>
  </si>
  <si>
    <t xml:space="preserve">https://nachi065.github.io/AI-Security-Wiki/03_Control_Library/03_AI_Security_Control_Objectives_Library.html#ai-ctrl-011</t>
  </si>
  <si>
    <t xml:space="preserve">AI Risk Treatment Plan (phase 1, discovery)</t>
  </si>
  <si>
    <t xml:space="preserve">https://nachi065.github.io/AI-Security-Wiki/02_Risk_Management/02C_AI_Risk_Treatment_Plan.html</t>
  </si>
  <si>
    <t xml:space="preserve">AI Risk Register Template</t>
  </si>
  <si>
    <t xml:space="preserve">https://nachi065.github.io/AI-Security-Wiki/25_Templates/01_AI_Risk_Register_Template.html</t>
  </si>
  <si>
    <t xml:space="preserve">AI System Inventory Copyright (c) 2026 Nachiket Sathaye. Licensed under CC BY-SA 4.0 (https://creativecommons.org/licenses/by-sa/4.0/). See the License sheet for credit, ShareAlike and third-party terms.</t>
  </si>
  <si>
    <t xml:space="preserve">AI System Inventory, version 1.0, 17 October 2026</t>
  </si>
  <si>
    <t xml:space="preserve">License notice</t>
  </si>
  <si>
    <t xml:space="preserve">Work</t>
  </si>
  <si>
    <t xml:space="preserve">Copyright</t>
  </si>
  <si>
    <t xml:space="preserve">Copyright (c) 2026 Nachiket Sathaye.</t>
  </si>
  <si>
    <t xml:space="preserve">This work, AI System Inventory, is licensed under the Creative Commons Attribution-ShareAlike 4.0 International License (CC BY-SA 4.0).</t>
  </si>
  <si>
    <t xml:space="preserve">License summary (deed)</t>
  </si>
  <si>
    <t xml:space="preserve">https://creativecommons.org/licenses/by-sa/4.0/</t>
  </si>
  <si>
    <t xml:space="preserve">Full legal code</t>
  </si>
  <si>
    <t xml:space="preserve">https://creativecommons.org/licenses/by-sa/4.0/legalcode.en</t>
  </si>
  <si>
    <t xml:space="preserve">Source</t>
  </si>
  <si>
    <t xml:space="preserve">https://nachi065.github.io/AI-Security-Wiki/</t>
  </si>
  <si>
    <t xml:space="preserve">Repository</t>
  </si>
  <si>
    <t xml:space="preserve">https://github.com/nachi065/AI-Security-Wiki</t>
  </si>
  <si>
    <t xml:space="preserve">How to credit this work</t>
  </si>
  <si>
    <t xml:space="preserve">Credit line</t>
  </si>
  <si>
    <t xml:space="preserve">"AI System Inventory" by Nachiket Sathaye, AI Security Wiki (https://nachi065.github.io/AI-Security-Wiki/), licensed under CC BY-SA 4.0 (https://creativecommons.org/licenses/by-sa/4.0/).</t>
  </si>
  <si>
    <t xml:space="preserve">If you change it</t>
  </si>
  <si>
    <t xml:space="preserve">Say that you changed it and keep earlier change notes, for example: "Adapted from AI System Inventory by Nachiket Sathaye (https://nachi065.github.io/AI-Security-Wiki/), CC BY-SA 4.0. Changes: added our own systems and changed the review intervals."</t>
  </si>
  <si>
    <t xml:space="preserve">Keep these notices</t>
  </si>
  <si>
    <t xml:space="preserve">Keep the copyright notice, this license notice, the disclaimer below and the third-party credits when you share the workbook or a copy of it.</t>
  </si>
  <si>
    <t xml:space="preserve">ShareAlike</t>
  </si>
  <si>
    <t xml:space="preserve">Adapted versions</t>
  </si>
  <si>
    <t xml:space="preserve">If you remix, transform or build on this workbook and share the result, you must license your contributions under CC BY-SA 4.0, a later version of CC BY-SA, or a BY-SA Compatible License listed by Creative Commons at https://creativecommons.org/compatiblelicenses.</t>
  </si>
  <si>
    <t xml:space="preserve">No extra restrictions</t>
  </si>
  <si>
    <t xml:space="preserve">You may not add terms, or apply technical measures such as DRM, that stop others from doing what the license allows.</t>
  </si>
  <si>
    <t xml:space="preserve">Disclaimer</t>
  </si>
  <si>
    <t xml:space="preserve">As-is</t>
  </si>
  <si>
    <t xml:space="preserve">The workbook is offered as-is, without warranties of any kind, and the licensor is not liable for its use, as set out in Section 5 of the license. It is not legal, audit or professional advice. Its examples are illustrative, and its framework and regulatory references are the wiki's own and should be checked against each source.</t>
  </si>
  <si>
    <t xml:space="preserve">Third-party material</t>
  </si>
  <si>
    <t xml:space="preserve">Frameworks and standards</t>
  </si>
  <si>
    <t xml:space="preserve">Framework names, identifiers and short item titles (for example ISO/IEC, NIST, OWASP, MITRE ATLAS, CIS, AICPA SOC 2, FINOS, OECD and laws and regulations) are cited for reference and mapping only. They belong to their owners and are not licensed by this notice. Read the original documents under their own terms.</t>
  </si>
  <si>
    <t xml:space="preserve">Trademarks</t>
  </si>
  <si>
    <t xml:space="preserve">Names and marks of standards bodies and organizations belong to their owners. The license does not grant trademark rights (Section 2(b)(2)).</t>
  </si>
  <si>
    <t xml:space="preserve">Other terms</t>
  </si>
  <si>
    <t xml:space="preserve">To use this workbook under terms other than CC BY-SA 4.0, contact the author through https://github.com/nachi065/AI-Security-Wiki.</t>
  </si>
  <si>
    <t xml:space="preserve">Inventory Dashboard</t>
  </si>
  <si>
    <t xml:space="preserve">Counts update from the AI System Inventory sheet.</t>
  </si>
  <si>
    <t xml:space="preserve">AI systems recorded</t>
  </si>
  <si>
    <t xml:space="preserve">Records needing attention (Record Check)</t>
  </si>
  <si>
    <t xml:space="preserve">Reviews overdue</t>
  </si>
  <si>
    <t xml:space="preserve">Can act in other systems</t>
  </si>
  <si>
    <t xml:space="preserve">By risk tier</t>
  </si>
  <si>
    <t xml:space="preserve">By status</t>
  </si>
  <si>
    <t xml:space="preserve">By autonomy</t>
  </si>
  <si>
    <t xml:space="preserve">Low</t>
  </si>
  <si>
    <t xml:space="preserve">Proposed</t>
  </si>
  <si>
    <t xml:space="preserve">Advisory</t>
  </si>
  <si>
    <t xml:space="preserve">Medium</t>
  </si>
  <si>
    <t xml:space="preserve">Pilot</t>
  </si>
  <si>
    <t xml:space="preserve">Human approval</t>
  </si>
  <si>
    <t xml:space="preserve">High</t>
  </si>
  <si>
    <t xml:space="preserve">Live</t>
  </si>
  <si>
    <t xml:space="preserve">Autonomous</t>
  </si>
  <si>
    <t xml:space="preserve">Retired</t>
  </si>
  <si>
    <t xml:space="preserve">By AI asset type</t>
  </si>
  <si>
    <t xml:space="preserve">By type</t>
  </si>
  <si>
    <t xml:space="preserve">By EU AI Act risk tier</t>
  </si>
  <si>
    <t xml:space="preserve">AI SaaS / workforce AI tool</t>
  </si>
  <si>
    <t xml:space="preserve">Built in-house</t>
  </si>
  <si>
    <t xml:space="preserve">Prohibited</t>
  </si>
  <si>
    <t xml:space="preserve">AI coding assistant</t>
  </si>
  <si>
    <t xml:space="preserve">Bought (SaaS or licensed)</t>
  </si>
  <si>
    <t xml:space="preserve">High-risk</t>
  </si>
  <si>
    <t xml:space="preserve">Foundation model or model API</t>
  </si>
  <si>
    <t xml:space="preserve">Embedded in vendor product</t>
  </si>
  <si>
    <t xml:space="preserve">Transparency</t>
  </si>
  <si>
    <t xml:space="preserve">Self-hosted or open-weight model</t>
  </si>
  <si>
    <t xml:space="preserve">Open source</t>
  </si>
  <si>
    <t xml:space="preserve">GPAI</t>
  </si>
  <si>
    <t xml:space="preserve">Custom AI application</t>
  </si>
  <si>
    <t xml:space="preserve">Minimal</t>
  </si>
  <si>
    <t xml:space="preserve">RAG knowledge source / vector store</t>
  </si>
  <si>
    <t xml:space="preserve">Not assessed</t>
  </si>
  <si>
    <t xml:space="preserve">AI agent</t>
  </si>
  <si>
    <t xml:space="preserve">By review alert</t>
  </si>
  <si>
    <t xml:space="preserve">By impact on individuals</t>
  </si>
  <si>
    <t xml:space="preserve">Tool, plugin, skill or MCP server</t>
  </si>
  <si>
    <t xml:space="preserve">Overdue</t>
  </si>
  <si>
    <t xml:space="preserve">None</t>
  </si>
  <si>
    <t xml:space="preserve">Training or fine-tuning data</t>
  </si>
  <si>
    <t xml:space="preserve">Due soon</t>
  </si>
  <si>
    <t xml:space="preserve">Support</t>
  </si>
  <si>
    <t xml:space="preserve">ML pipeline / model registry</t>
  </si>
  <si>
    <t xml:space="preserve">On track</t>
  </si>
  <si>
    <t xml:space="preserve">Decision</t>
  </si>
  <si>
    <t xml:space="preserve">AI infrastructure (compute, serving)</t>
  </si>
  <si>
    <t xml:space="preserve">Set last review</t>
  </si>
  <si>
    <t xml:space="preserve">Third-party product with embedded AI</t>
  </si>
  <si>
    <t xml:space="preserve">One row per AI system, model, agent or AI feature. Yellow = enter, grey = calculated. Rows 6 and 7 are fictional examples from the wiki: overwrite or delete them.</t>
  </si>
  <si>
    <t xml:space="preserve">Identification</t>
  </si>
  <si>
    <t xml:space="preserve">Use, Impact and Data</t>
  </si>
  <si>
    <t xml:space="preserve">Model, Supplier and Hosting</t>
  </si>
  <si>
    <t xml:space="preserve">Regulatory Scope</t>
  </si>
  <si>
    <t xml:space="preserve">Assurance Evidence</t>
  </si>
  <si>
    <t xml:space="preserve">Requirements and Review</t>
  </si>
  <si>
    <t xml:space="preserve">ID</t>
  </si>
  <si>
    <t xml:space="preserve">Name</t>
  </si>
  <si>
    <t xml:space="preserve">Version</t>
  </si>
  <si>
    <t xml:space="preserve">Type</t>
  </si>
  <si>
    <t xml:space="preserve">AI Asset Type</t>
  </si>
  <si>
    <t xml:space="preserve">AI Channel</t>
  </si>
  <si>
    <t xml:space="preserve">Purpose (one line)</t>
  </si>
  <si>
    <t xml:space="preserve">Business Owner</t>
  </si>
  <si>
    <t xml:space="preserve">Technical Owner</t>
  </si>
  <si>
    <t xml:space="preserve">Business Unit</t>
  </si>
  <si>
    <t xml:space="preserve">Intended Users</t>
  </si>
  <si>
    <t xml:space="preserve">Approx. Users or Decisions per Month</t>
  </si>
  <si>
    <t xml:space="preserve">Risk Tier</t>
  </si>
  <si>
    <t xml:space="preserve">Impact on Individuals</t>
  </si>
  <si>
    <t xml:space="preserve">Autonomy</t>
  </si>
  <si>
    <t xml:space="preserve">Can Take Actions in Other Systems</t>
  </si>
  <si>
    <t xml:space="preserve">Tools, APIs or Agents It Can Call</t>
  </si>
  <si>
    <t xml:space="preserve">Data Categories</t>
  </si>
  <si>
    <t xml:space="preserve">Highest Data Classification</t>
  </si>
  <si>
    <t xml:space="preserve">Special or Sensitive Categories</t>
  </si>
  <si>
    <t xml:space="preserve">Customer Data Used to Train or Fine-tune</t>
  </si>
  <si>
    <t xml:space="preserve">Model and Version</t>
  </si>
  <si>
    <t xml:space="preserve">Model Provider</t>
  </si>
  <si>
    <t xml:space="preserve">Vendor or Supplier</t>
  </si>
  <si>
    <t xml:space="preserve">Vendor Country</t>
  </si>
  <si>
    <t xml:space="preserve">Hosting Provider</t>
  </si>
  <si>
    <t xml:space="preserve">Hosting Country</t>
  </si>
  <si>
    <t xml:space="preserve">Cross-border Transfer</t>
  </si>
  <si>
    <t xml:space="preserve">Transfer Mechanism</t>
  </si>
  <si>
    <t xml:space="preserve">Retention (prompts, outputs, logs)</t>
  </si>
  <si>
    <t xml:space="preserve">Jurisdictions and Regulators</t>
  </si>
  <si>
    <t xml:space="preserve">EU AI Act Role</t>
  </si>
  <si>
    <t xml:space="preserve">EU AI Act Risk Tier</t>
  </si>
  <si>
    <t xml:space="preserve">Annex Reference or Art. 6(3) Filter</t>
  </si>
  <si>
    <t xml:space="preserve">EU AI Act Applicable Date (verified)</t>
  </si>
  <si>
    <t xml:space="preserve">Other Regimes (GDPR, NIS2, DORA, CRA, sector rules)</t>
  </si>
  <si>
    <t xml:space="preserve">Impact Assessment Date</t>
  </si>
  <si>
    <t xml:space="preserve">Bias Test Date</t>
  </si>
  <si>
    <t xml:space="preserve">Kill Switch Test Date</t>
  </si>
  <si>
    <t xml:space="preserve">Residency Attestation Date</t>
  </si>
  <si>
    <t xml:space="preserve">Vendor Review Date</t>
  </si>
  <si>
    <t xml:space="preserve">Technical File Status</t>
  </si>
  <si>
    <t xml:space="preserve">Conformity, CE or Registration Status</t>
  </si>
  <si>
    <t xml:space="preserve">User Notice Languages</t>
  </si>
  <si>
    <t xml:space="preserve">Register Risk IDs (AI-R..)</t>
  </si>
  <si>
    <t xml:space="preserve">Minimum Requirements for Tier</t>
  </si>
  <si>
    <t xml:space="preserve">Record Check</t>
  </si>
  <si>
    <t xml:space="preserve">Status</t>
  </si>
  <si>
    <t xml:space="preserve">Go-live Date</t>
  </si>
  <si>
    <t xml:space="preserve">Last Review Date</t>
  </si>
  <si>
    <t xml:space="preserve">Next Review Due</t>
  </si>
  <si>
    <t xml:space="preserve">Review Alert</t>
  </si>
  <si>
    <t xml:space="preserve">Notes</t>
  </si>
  <si>
    <t xml:space="preserve">AI-0007</t>
  </si>
  <si>
    <t xml:space="preserve">Loan pre-screen</t>
  </si>
  <si>
    <t xml:space="preserve">v3.2</t>
  </si>
  <si>
    <t xml:space="preserve">Vendors and embedded AI</t>
  </si>
  <si>
    <t xml:space="preserve">Rank loan applications</t>
  </si>
  <si>
    <t xml:space="preserve">Head of Retail Credit</t>
  </si>
  <si>
    <t xml:space="preserve">Data Science Lead</t>
  </si>
  <si>
    <t xml:space="preserve">Staff</t>
  </si>
  <si>
    <t xml:space="preserve">No</t>
  </si>
  <si>
    <t xml:space="preserve">Personal; financial</t>
  </si>
  <si>
    <t xml:space="preserve">Confidential</t>
  </si>
  <si>
    <t xml:space="preserve">ModelX v3.2</t>
  </si>
  <si>
    <t xml:space="preserve">ExampleVendor</t>
  </si>
  <si>
    <t xml:space="preserve">Ireland</t>
  </si>
  <si>
    <t xml:space="preserve">UAE</t>
  </si>
  <si>
    <t xml:space="preserve">UAE mainland; CBUAE</t>
  </si>
  <si>
    <t xml:space="preserve">Arabic; English</t>
  </si>
  <si>
    <t xml:space="preserve">Fictional example from wiki GCC T09.</t>
  </si>
  <si>
    <t xml:space="preserve">AI-0012</t>
  </si>
  <si>
    <t xml:space="preserve">CV screener</t>
  </si>
  <si>
    <t xml:space="preserve">v2</t>
  </si>
  <si>
    <t xml:space="preserve">Rank job applicants</t>
  </si>
  <si>
    <t xml:space="preserve">Head of HR</t>
  </si>
  <si>
    <t xml:space="preserve">HR Systems Lead</t>
  </si>
  <si>
    <t xml:space="preserve">Personal</t>
  </si>
  <si>
    <t xml:space="preserve">ScreenCo v2.1</t>
  </si>
  <si>
    <t xml:space="preserve">ScreenCo</t>
  </si>
  <si>
    <t xml:space="preserve">Netherlands</t>
  </si>
  <si>
    <t xml:space="preserve">Germany</t>
  </si>
  <si>
    <t xml:space="preserve">EU (Germany)</t>
  </si>
  <si>
    <t xml:space="preserve">Deployer</t>
  </si>
  <si>
    <t xml:space="preserve">Annex III employment</t>
  </si>
  <si>
    <t xml:space="preserve">2027-12-02 (reported)</t>
  </si>
  <si>
    <t xml:space="preserve">GDPR</t>
  </si>
  <si>
    <t xml:space="preserve">Supplier file requested</t>
  </si>
  <si>
    <t xml:space="preserve">Supplier declaration on file</t>
  </si>
  <si>
    <t xml:space="preserve">German; English</t>
  </si>
  <si>
    <t xml:space="preserve">Fictional example from wiki EU T09.</t>
  </si>
  <si>
    <t xml:space="preserve">Log each sweep for AI the inventory is missing (wiki T09: quarterly; Treatment Plan phase 1: tools, users, endpoints, IDE plugins, SaaS AI, AI APIs and custom apps).</t>
  </si>
  <si>
    <t xml:space="preserve">Sweep Date</t>
  </si>
  <si>
    <t xml:space="preserve">Source Searched</t>
  </si>
  <si>
    <t xml:space="preserve">Performed By</t>
  </si>
  <si>
    <t xml:space="preserve">AI Items Found</t>
  </si>
  <si>
    <t xml:space="preserve">Of Which Not in Inventory</t>
  </si>
  <si>
    <t xml:space="preserve">Added to Inventory</t>
  </si>
  <si>
    <t xml:space="preserve">Inventory IDs Added</t>
  </si>
  <si>
    <t xml:space="preserve">Follow-up Owner</t>
  </si>
  <si>
    <t xml:space="preserve">What each inventory column means and where it comes from in the wiki.</t>
  </si>
  <si>
    <t xml:space="preserve">Column</t>
  </si>
  <si>
    <t xml:space="preserve">Section</t>
  </si>
  <si>
    <t xml:space="preserve">What to enter</t>
  </si>
  <si>
    <t xml:space="preserve">Wiki source</t>
  </si>
  <si>
    <t xml:space="preserve">Unique ID. Use the same ID as the use-case intake record.</t>
  </si>
  <si>
    <t xml:space="preserve">GCC T09, EU T09</t>
  </si>
  <si>
    <t xml:space="preserve">System, model or feature name.</t>
  </si>
  <si>
    <t xml:space="preserve">GCC T09</t>
  </si>
  <si>
    <t xml:space="preserve">Release or version of the system.</t>
  </si>
  <si>
    <t xml:space="preserve">EU T09</t>
  </si>
  <si>
    <t xml:space="preserve">Built in-house, bought, embedded in a vendor product, or open source.</t>
  </si>
  <si>
    <t xml:space="preserve">What kind of AI asset this is. Same list as the AI Risk Register Template.</t>
  </si>
  <si>
    <t xml:space="preserve">Wiki risk register template</t>
  </si>
  <si>
    <t xml:space="preserve">The AI channel the wiki uses to decide which domain standard applies.</t>
  </si>
  <si>
    <t xml:space="preserve">Wiki domain standards</t>
  </si>
  <si>
    <t xml:space="preserve">Intended purpose in one line.</t>
  </si>
  <si>
    <t xml:space="preserve">Named person accountable for the use case.</t>
  </si>
  <si>
    <t xml:space="preserve">GCC T09; AI-CTRL-011</t>
  </si>
  <si>
    <t xml:space="preserve">Named person who runs it technically.</t>
  </si>
  <si>
    <t xml:space="preserve">Owning business unit.</t>
  </si>
  <si>
    <t xml:space="preserve">Workbook addition</t>
  </si>
  <si>
    <t xml:space="preserve">Staff, customers, public or machine-to-machine.</t>
  </si>
  <si>
    <t xml:space="preserve">GCC T01 section A</t>
  </si>
  <si>
    <t xml:space="preserve">Rough scale. Used for the T01 scale question.</t>
  </si>
  <si>
    <t xml:space="preserve">GCC T01 question 3</t>
  </si>
  <si>
    <t xml:space="preserve">Low, Medium or High from the intake and tiering assessment. Decisions about credit, insurance, employment or eligibility, or use of sensitive categories, are mandatory High.</t>
  </si>
  <si>
    <t xml:space="preserve">GCC T01 sections D and E</t>
  </si>
  <si>
    <t xml:space="preserve">None, Support (informs a person) or Decision (decides about a person).</t>
  </si>
  <si>
    <t xml:space="preserve">Advisory, Human approval, or Autonomous.</t>
  </si>
  <si>
    <t xml:space="preserve">Yes if it can take actions in other systems (agentic).</t>
  </si>
  <si>
    <t xml:space="preserve">GCC T01 section B</t>
  </si>
  <si>
    <t xml:space="preserve">The tools, APIs, MCP servers or other agents it can call.</t>
  </si>
  <si>
    <t xml:space="preserve">GCC T01 section B; Agentic AI standard</t>
  </si>
  <si>
    <t xml:space="preserve">Personal, special, children, confidential, public. Separate with semicolons.</t>
  </si>
  <si>
    <t xml:space="preserve">The highest classification of data it can read or produce.</t>
  </si>
  <si>
    <t xml:space="preserve">Yes if it uses special or sensitive categories (health, religion, biometrics, children).</t>
  </si>
  <si>
    <t xml:space="preserve">GCC T01 section C</t>
  </si>
  <si>
    <t xml:space="preserve">Yes if customer data is used to train or fine-tune a model.</t>
  </si>
  <si>
    <t xml:space="preserve">Model name, version and date.</t>
  </si>
  <si>
    <t xml:space="preserve">Who built the model.</t>
  </si>
  <si>
    <t xml:space="preserve">Supplier you contract with.</t>
  </si>
  <si>
    <t xml:space="preserve">Supplier country.</t>
  </si>
  <si>
    <t xml:space="preserve">Hosting provider.</t>
  </si>
  <si>
    <t xml:space="preserve">Hosting country.</t>
  </si>
  <si>
    <t xml:space="preserve">Yes if data leaves the home region (EEA for the EU).</t>
  </si>
  <si>
    <t xml:space="preserve">GCC T01, EU T09</t>
  </si>
  <si>
    <t xml:space="preserve">Transfer mechanism, if Yes.</t>
  </si>
  <si>
    <t xml:space="preserve">Retention period for prompts, outputs and logs.</t>
  </si>
  <si>
    <t xml:space="preserve">Countries and regulators that apply.</t>
  </si>
  <si>
    <t xml:space="preserve">Provider, deployer, importer, distributor or GPAI provider under the EU AI Act.</t>
  </si>
  <si>
    <t xml:space="preserve">Prohibited, High-risk, Transparency, GPAI or Minimal.</t>
  </si>
  <si>
    <t xml:space="preserve">Annex I or III area, or the Art. 6(3) filter used.</t>
  </si>
  <si>
    <t xml:space="preserve">Date the obligations apply, checked against the EU hub timeline.</t>
  </si>
  <si>
    <t xml:space="preserve">Other regimes, for example GDPR, NIS2, DORA, CRA or sector rules.</t>
  </si>
  <si>
    <t xml:space="preserve">Date of the latest impact assessment (DPIA or FRIA in the EU).</t>
  </si>
  <si>
    <t xml:space="preserve">Date of the latest bias test.</t>
  </si>
  <si>
    <t xml:space="preserve">Date the kill switch was last tested.</t>
  </si>
  <si>
    <t xml:space="preserve">Date of the data residency attestation.</t>
  </si>
  <si>
    <t xml:space="preserve">Date of the latest vendor review.</t>
  </si>
  <si>
    <t xml:space="preserve">Status of the technical documentation file.</t>
  </si>
  <si>
    <t xml:space="preserve">Conformity assessment, CE marking or registration status.</t>
  </si>
  <si>
    <t xml:space="preserve">Languages the user notice is published in.</t>
  </si>
  <si>
    <t xml:space="preserve">Risks from the AI Risk Register that apply, for example AI-R01; AI-R07.</t>
  </si>
  <si>
    <t xml:space="preserve">Calculated from the tier, using the Settings sheet.</t>
  </si>
  <si>
    <t xml:space="preserve">GCC T01 section E</t>
  </si>
  <si>
    <t xml:space="preserve">Calculated. Lists required fields that are blank and evidence the tier needs. "OK" means nothing is missing.</t>
  </si>
  <si>
    <t xml:space="preserve">Proposed, Pilot, Live or Retired.</t>
  </si>
  <si>
    <t xml:space="preserve">Date it went live.</t>
  </si>
  <si>
    <t xml:space="preserve">Date of the last inventory review of this entry.</t>
  </si>
  <si>
    <t xml:space="preserve">Calculated: last review plus the months for its tier on Settings.</t>
  </si>
  <si>
    <t xml:space="preserve">Workbook default</t>
  </si>
  <si>
    <t xml:space="preserve">Calculated: Overdue, Due soon, On track, Set last review, or Retired.</t>
  </si>
  <si>
    <t xml:space="preserve">Anything else.</t>
  </si>
  <si>
    <t xml:space="preserve">Maintenance rules (wiki T09)</t>
  </si>
  <si>
    <t xml:space="preserve">Changes</t>
  </si>
  <si>
    <t xml:space="preserve">Update within 10 working days of any new system, model change or retirement.</t>
  </si>
  <si>
    <t xml:space="preserve">Discovery</t>
  </si>
  <si>
    <t xml:space="preserve">Quarterly discovery sweep: procurement, SaaS logs, cloud accounts, expense claims. Log each sweep on the Discovery Sweeps sheet.</t>
  </si>
  <si>
    <t xml:space="preserve">Completeness</t>
  </si>
  <si>
    <t xml:space="preserve">Sample test of completeness each audit cycle.</t>
  </si>
  <si>
    <t xml:space="preserve">Re-tiering</t>
  </si>
  <si>
    <t xml:space="preserve">Re-tier on a new data type, new country, new model or vendor, new decision type, material incident or regulator change (GCC T01 section G).</t>
  </si>
  <si>
    <t xml:space="preserve">Orange cells are workbook defaults. Agree them with the AI governance lead and record the approval below.</t>
  </si>
  <si>
    <t xml:space="preserve">Review interval by risk tier (months)</t>
  </si>
  <si>
    <t xml:space="preserve">Months</t>
  </si>
  <si>
    <t xml:space="preserve">Minimum requirements (from wiki T01, section E)</t>
  </si>
  <si>
    <t xml:space="preserve">Register; policy acknowledgement.</t>
  </si>
  <si>
    <t xml:space="preserve">Months: workbook default</t>
  </si>
  <si>
    <t xml:space="preserve">Register; short impact assessment; vendor addendum if external.</t>
  </si>
  <si>
    <t xml:space="preserve">Full impact assessment; bias test; human oversight and kill switch test; residency attestation; approval by AI governance lead.</t>
  </si>
  <si>
    <t xml:space="preserve">Other settings</t>
  </si>
  <si>
    <t xml:space="preserve">Setting</t>
  </si>
  <si>
    <t xml:space="preserve">Value</t>
  </si>
  <si>
    <t xml:space="preserve">Meaning</t>
  </si>
  <si>
    <t xml:space="preserve">Due-soon window (days)</t>
  </si>
  <si>
    <t xml:space="preserve">Review Alert shows "Due soon" this many days before the next review.</t>
  </si>
  <si>
    <t xml:space="preserve">Update deadline (working days)</t>
  </si>
  <si>
    <t xml:space="preserve">Update the inventory within this many working days of a new system, model change or retirement.</t>
  </si>
  <si>
    <t xml:space="preserve">Wiki T09 maintenance rules</t>
  </si>
  <si>
    <t xml:space="preserve">Discovery sweep cadence</t>
  </si>
  <si>
    <t xml:space="preserve">Quarterly</t>
  </si>
  <si>
    <t xml:space="preserve">Search procurement, SaaS logs, cloud accounts and expense claims for AI the inventory is missing.</t>
  </si>
  <si>
    <t xml:space="preserve">Completeness test</t>
  </si>
  <si>
    <t xml:space="preserve">Each audit cycle</t>
  </si>
  <si>
    <t xml:space="preserve">Sample deployed AI and confirm each is in the inventory, and sample entries and confirm they are deployed.</t>
  </si>
  <si>
    <t xml:space="preserve">Wiki T09; AI-CTRL-011 audit test</t>
  </si>
  <si>
    <t xml:space="preserve">Approval of these settings</t>
  </si>
  <si>
    <t xml:space="preserve">Approved by</t>
  </si>
  <si>
    <t xml:space="preserve">Role</t>
  </si>
  <si>
    <t xml:space="preserve">Date</t>
  </si>
  <si>
    <t xml:space="preserve">Next review of settings</t>
  </si>
  <si>
    <t xml:space="preserve">Asset</t>
  </si>
  <si>
    <t xml:space="preserve">Channel</t>
  </si>
  <si>
    <t xml:space="preserve">Users</t>
  </si>
  <si>
    <t xml:space="preserve">Tier</t>
  </si>
  <si>
    <t xml:space="preserve">Impact</t>
  </si>
  <si>
    <t xml:space="preserve">YesNo</t>
  </si>
  <si>
    <t xml:space="preserve">Class</t>
  </si>
  <si>
    <t xml:space="preserve">ActRole</t>
  </si>
  <si>
    <t xml:space="preserve">ActTier</t>
  </si>
  <si>
    <t xml:space="preserve">Browser and workforce AI</t>
  </si>
  <si>
    <t xml:space="preserve">Yes</t>
  </si>
  <si>
    <t xml:space="preserve">Public</t>
  </si>
  <si>
    <t xml:space="preserve">Provider</t>
  </si>
  <si>
    <t xml:space="preserve">Procurement records</t>
  </si>
  <si>
    <t xml:space="preserve">IDE AI (coding assistants)</t>
  </si>
  <si>
    <t xml:space="preserve">Customers</t>
  </si>
  <si>
    <t xml:space="preserve">Internal</t>
  </si>
  <si>
    <t xml:space="preserve">SaaS and proxy logs</t>
  </si>
  <si>
    <t xml:space="preserve">AI APIs</t>
  </si>
  <si>
    <t xml:space="preserve">Importer</t>
  </si>
  <si>
    <t xml:space="preserve">Cloud accounts</t>
  </si>
  <si>
    <t xml:space="preserve">Custom AI applications (incl. RAG)</t>
  </si>
  <si>
    <t xml:space="preserve">Staff and customers</t>
  </si>
  <si>
    <t xml:space="preserve">Restricted</t>
  </si>
  <si>
    <t xml:space="preserve">Distributor</t>
  </si>
  <si>
    <t xml:space="preserve">Expense claims</t>
  </si>
  <si>
    <t xml:space="preserve">Agents</t>
  </si>
  <si>
    <t xml:space="preserve">Machine-to-machine</t>
  </si>
  <si>
    <t xml:space="preserve">GPAI provider</t>
  </si>
  <si>
    <t xml:space="preserve">IDE plugins and extensions</t>
  </si>
  <si>
    <t xml:space="preserve">Not in scope</t>
  </si>
  <si>
    <t xml:space="preserve">Browser extensions</t>
  </si>
  <si>
    <t xml:space="preserve">Model development and training</t>
  </si>
  <si>
    <t xml:space="preserve">AI API keys and gateways</t>
  </si>
  <si>
    <t xml:space="preserve">Code repositories</t>
  </si>
  <si>
    <t xml:space="preserve">Vendor product release notes</t>
  </si>
  <si>
    <t xml:space="preserve">Staff survey</t>
  </si>
</sst>
</file>

<file path=xl/styles.xml><?xml version="1.0" encoding="utf-8"?>
<styleSheet xmlns="http://schemas.openxmlformats.org/spreadsheetml/2006/main">
  <numFmts count="3">
    <numFmt numFmtId="164" formatCode="General"/>
    <numFmt numFmtId="165" formatCode="General"/>
    <numFmt numFmtId="166" formatCode="yyyy\-mm\-dd"/>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595959"/>
      <name val="Arial"/>
      <family val="0"/>
      <charset val="1"/>
    </font>
    <font>
      <b val="true"/>
      <sz val="12"/>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i val="true"/>
      <sz val="9"/>
      <color rgb="FF595959"/>
      <name val="Arial"/>
      <family val="0"/>
      <charset val="1"/>
    </font>
    <font>
      <b val="true"/>
      <sz val="10"/>
      <color rgb="FFFFFFFF"/>
      <name val="Arial"/>
      <family val="0"/>
      <charset val="1"/>
    </font>
    <font>
      <b val="true"/>
      <sz val="11"/>
      <color rgb="FFFFFFFF"/>
      <name val="Arial"/>
      <family val="0"/>
      <charset val="1"/>
    </font>
    <font>
      <b val="true"/>
      <sz val="10"/>
      <color rgb="FF1F3864"/>
      <name val="Arial"/>
      <family val="0"/>
      <charset val="1"/>
    </font>
  </fonts>
  <fills count="27">
    <fill>
      <patternFill patternType="none"/>
    </fill>
    <fill>
      <patternFill patternType="gray125"/>
    </fill>
    <fill>
      <patternFill patternType="solid">
        <fgColor rgb="FFC00000"/>
        <bgColor rgb="FF800000"/>
      </patternFill>
    </fill>
    <fill>
      <patternFill patternType="solid">
        <fgColor rgb="FFFFFFFF"/>
        <bgColor rgb="FFFBEAEA"/>
      </patternFill>
    </fill>
    <fill>
      <patternFill patternType="solid">
        <fgColor rgb="FFFBEAEA"/>
        <bgColor rgb="FFFBE5D6"/>
      </patternFill>
    </fill>
    <fill>
      <patternFill patternType="solid">
        <fgColor rgb="FF3A3A3A"/>
        <bgColor rgb="FF333300"/>
      </patternFill>
    </fill>
    <fill>
      <patternFill patternType="solid">
        <fgColor rgb="FF548235"/>
        <bgColor rgb="FF595959"/>
      </patternFill>
    </fill>
    <fill>
      <patternFill patternType="solid">
        <fgColor rgb="FF2F5597"/>
        <bgColor rgb="FF1F6E8C"/>
      </patternFill>
    </fill>
    <fill>
      <patternFill patternType="solid">
        <fgColor rgb="FFE7E6E6"/>
        <bgColor rgb="FFEADFF5"/>
      </patternFill>
    </fill>
    <fill>
      <patternFill patternType="solid">
        <fgColor rgb="FFC55A11"/>
        <bgColor rgb="FF806000"/>
      </patternFill>
    </fill>
    <fill>
      <patternFill patternType="solid">
        <fgColor rgb="FF7030A0"/>
        <bgColor rgb="FF993366"/>
      </patternFill>
    </fill>
    <fill>
      <patternFill patternType="solid">
        <fgColor rgb="FFC6EFCE"/>
        <bgColor rgb="FFE2EFDA"/>
      </patternFill>
    </fill>
    <fill>
      <patternFill patternType="solid">
        <fgColor rgb="FFBDD7EE"/>
        <bgColor rgb="FFD9D9D9"/>
      </patternFill>
    </fill>
    <fill>
      <patternFill patternType="solid">
        <fgColor rgb="FFFFEB9C"/>
        <bgColor rgb="FFFFF2CC"/>
      </patternFill>
    </fill>
    <fill>
      <patternFill patternType="solid">
        <fgColor rgb="FFF8CBAD"/>
        <bgColor rgb="FFFCE4D6"/>
      </patternFill>
    </fill>
    <fill>
      <patternFill patternType="solid">
        <fgColor rgb="FFD9D9D9"/>
        <bgColor rgb="FFE7E6E6"/>
      </patternFill>
    </fill>
    <fill>
      <patternFill patternType="solid">
        <fgColor rgb="FFFF7C80"/>
        <bgColor rgb="FFFF9900"/>
      </patternFill>
    </fill>
    <fill>
      <patternFill patternType="solid">
        <fgColor rgb="FFFCE4D6"/>
        <bgColor rgb="FFFBE5D6"/>
      </patternFill>
    </fill>
    <fill>
      <patternFill patternType="solid">
        <fgColor rgb="FFFFF2CC"/>
        <bgColor rgb="FFFBE5D6"/>
      </patternFill>
    </fill>
    <fill>
      <patternFill patternType="solid">
        <fgColor rgb="FF806000"/>
        <bgColor rgb="FF7F6000"/>
      </patternFill>
    </fill>
    <fill>
      <patternFill patternType="solid">
        <fgColor rgb="FF1F6E8C"/>
        <bgColor rgb="FF2F5597"/>
      </patternFill>
    </fill>
    <fill>
      <patternFill patternType="solid">
        <fgColor rgb="FF7F6000"/>
        <bgColor rgb="FF806000"/>
      </patternFill>
    </fill>
    <fill>
      <patternFill patternType="solid">
        <fgColor rgb="FFDDEBF7"/>
        <bgColor rgb="FFDAEEF3"/>
      </patternFill>
    </fill>
    <fill>
      <patternFill patternType="solid">
        <fgColor rgb="FFEADFF5"/>
        <bgColor rgb="FFE7E6E6"/>
      </patternFill>
    </fill>
    <fill>
      <patternFill patternType="solid">
        <fgColor rgb="FFFBE5D6"/>
        <bgColor rgb="FFFCE4D6"/>
      </patternFill>
    </fill>
    <fill>
      <patternFill patternType="solid">
        <fgColor rgb="FFE2EFDA"/>
        <bgColor rgb="FFE7E6E6"/>
      </patternFill>
    </fill>
    <fill>
      <patternFill patternType="solid">
        <fgColor rgb="FFDAEEF3"/>
        <bgColor rgb="FFDDEBF7"/>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11" fillId="7" borderId="1" xfId="0" applyFont="true" applyBorder="true" applyAlignment="true" applyProtection="false">
      <alignment horizontal="general" vertical="top" textRotation="0" wrapText="true" indent="0" shrinkToFit="false"/>
      <protection locked="true" hidden="false"/>
    </xf>
    <xf numFmtId="165" fontId="7" fillId="8" borderId="1" xfId="0" applyFont="true" applyBorder="true" applyAlignment="true" applyProtection="false">
      <alignment horizontal="center" vertical="top" textRotation="0" wrapText="true" indent="0" shrinkToFit="false"/>
      <protection locked="true" hidden="false"/>
    </xf>
    <xf numFmtId="164" fontId="11" fillId="9" borderId="1" xfId="0" applyFont="true" applyBorder="true" applyAlignment="true" applyProtection="false">
      <alignment horizontal="general" vertical="top" textRotation="0" wrapText="true" indent="0" shrinkToFit="false"/>
      <protection locked="true" hidden="false"/>
    </xf>
    <xf numFmtId="164" fontId="11" fillId="2" borderId="1" xfId="0" applyFont="true" applyBorder="true" applyAlignment="true" applyProtection="false">
      <alignment horizontal="general" vertical="top" textRotation="0" wrapText="true" indent="0" shrinkToFit="false"/>
      <protection locked="true" hidden="false"/>
    </xf>
    <xf numFmtId="164" fontId="11" fillId="10" borderId="1" xfId="0" applyFont="true" applyBorder="true" applyAlignment="true" applyProtection="false">
      <alignment horizontal="general" vertical="top" textRotation="0" wrapText="true" indent="0" shrinkToFit="false"/>
      <protection locked="true" hidden="false"/>
    </xf>
    <xf numFmtId="164" fontId="12" fillId="6" borderId="0" xfId="0" applyFont="true" applyBorder="false" applyAlignment="false" applyProtection="false">
      <alignment horizontal="general" vertical="bottom" textRotation="0" wrapText="false" indent="0" shrinkToFit="false"/>
      <protection locked="true" hidden="false"/>
    </xf>
    <xf numFmtId="164" fontId="7" fillId="11" borderId="1" xfId="0" applyFont="true" applyBorder="true" applyAlignment="true" applyProtection="false">
      <alignment horizontal="general" vertical="top" textRotation="0" wrapText="true" indent="0" shrinkToFit="false"/>
      <protection locked="true" hidden="false"/>
    </xf>
    <xf numFmtId="165" fontId="8" fillId="8" borderId="1" xfId="0" applyFont="true" applyBorder="true" applyAlignment="true" applyProtection="false">
      <alignment horizontal="center" vertical="top" textRotation="0" wrapText="true" indent="0" shrinkToFit="false"/>
      <protection locked="true" hidden="false"/>
    </xf>
    <xf numFmtId="164" fontId="7" fillId="12" borderId="1" xfId="0" applyFont="true" applyBorder="true" applyAlignment="true" applyProtection="false">
      <alignment horizontal="general" vertical="top" textRotation="0" wrapText="true" indent="0" shrinkToFit="false"/>
      <protection locked="true" hidden="false"/>
    </xf>
    <xf numFmtId="164" fontId="7" fillId="13" borderId="1" xfId="0" applyFont="true" applyBorder="true" applyAlignment="true" applyProtection="false">
      <alignment horizontal="general" vertical="top" textRotation="0" wrapText="true" indent="0" shrinkToFit="false"/>
      <protection locked="true" hidden="false"/>
    </xf>
    <xf numFmtId="164" fontId="7" fillId="14" borderId="1" xfId="0" applyFont="true" applyBorder="true" applyAlignment="true" applyProtection="false">
      <alignment horizontal="general" vertical="top" textRotation="0" wrapText="true" indent="0" shrinkToFit="false"/>
      <protection locked="true" hidden="false"/>
    </xf>
    <xf numFmtId="164" fontId="7" fillId="15" borderId="1" xfId="0" applyFont="true" applyBorder="true" applyAlignment="true" applyProtection="false">
      <alignment horizontal="general" vertical="top" textRotation="0" wrapText="true" indent="0" shrinkToFit="false"/>
      <protection locked="true" hidden="false"/>
    </xf>
    <xf numFmtId="164" fontId="7" fillId="16" borderId="1" xfId="0" applyFont="true" applyBorder="true" applyAlignment="true" applyProtection="false">
      <alignment horizontal="general" vertical="top" textRotation="0" wrapText="true" indent="0" shrinkToFit="false"/>
      <protection locked="true" hidden="false"/>
    </xf>
    <xf numFmtId="164" fontId="7" fillId="17" borderId="1" xfId="0" applyFont="true" applyBorder="true" applyAlignment="true" applyProtection="false">
      <alignment horizontal="general" vertical="top" textRotation="0" wrapText="true" indent="0" shrinkToFit="false"/>
      <protection locked="true" hidden="false"/>
    </xf>
    <xf numFmtId="164" fontId="4" fillId="7" borderId="0" xfId="0" applyFont="true" applyBorder="false" applyAlignment="true" applyProtection="false">
      <alignment horizontal="general" vertical="center"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5" fillId="18" borderId="0" xfId="0" applyFont="true" applyBorder="false" applyAlignment="false" applyProtection="false">
      <alignment horizontal="general" vertical="bottom" textRotation="0" wrapText="false" indent="0" shrinkToFit="false"/>
      <protection locked="true" hidden="false"/>
    </xf>
    <xf numFmtId="164" fontId="12" fillId="7" borderId="0" xfId="0" applyFont="true" applyBorder="true" applyAlignment="true" applyProtection="false">
      <alignment horizontal="center" vertical="center" textRotation="0" wrapText="false" indent="0" shrinkToFit="false"/>
      <protection locked="true" hidden="false"/>
    </xf>
    <xf numFmtId="164" fontId="12" fillId="10" borderId="0" xfId="0" applyFont="true" applyBorder="true" applyAlignment="true" applyProtection="false">
      <alignment horizontal="center" vertical="center" textRotation="0" wrapText="false" indent="0" shrinkToFit="false"/>
      <protection locked="true" hidden="false"/>
    </xf>
    <xf numFmtId="164" fontId="12" fillId="9" borderId="0" xfId="0" applyFont="true" applyBorder="true" applyAlignment="true" applyProtection="false">
      <alignment horizontal="center" vertical="center" textRotation="0" wrapText="false" indent="0" shrinkToFit="false"/>
      <protection locked="true" hidden="false"/>
    </xf>
    <xf numFmtId="164" fontId="12" fillId="19" borderId="0"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false" indent="0" shrinkToFit="false"/>
      <protection locked="true" hidden="false"/>
    </xf>
    <xf numFmtId="164" fontId="12" fillId="20" borderId="0" xfId="0" applyFont="true" applyBorder="true" applyAlignment="true" applyProtection="false">
      <alignment horizontal="center" vertical="center" textRotation="0" wrapText="false" indent="0" shrinkToFit="false"/>
      <protection locked="true" hidden="false"/>
    </xf>
    <xf numFmtId="164" fontId="11" fillId="7" borderId="1" xfId="0" applyFont="true" applyBorder="true" applyAlignment="true" applyProtection="false">
      <alignment horizontal="center" vertical="top" textRotation="0" wrapText="true" indent="0" shrinkToFit="false"/>
      <protection locked="true" hidden="false"/>
    </xf>
    <xf numFmtId="164" fontId="11" fillId="10" borderId="1" xfId="0" applyFont="true" applyBorder="true" applyAlignment="true" applyProtection="false">
      <alignment horizontal="center" vertical="top" textRotation="0" wrapText="true" indent="0" shrinkToFit="false"/>
      <protection locked="true" hidden="false"/>
    </xf>
    <xf numFmtId="164" fontId="11" fillId="9" borderId="1" xfId="0" applyFont="true" applyBorder="true" applyAlignment="true" applyProtection="false">
      <alignment horizontal="center" vertical="top" textRotation="0" wrapText="true" indent="0" shrinkToFit="false"/>
      <protection locked="true" hidden="false"/>
    </xf>
    <xf numFmtId="164" fontId="11" fillId="19" borderId="1" xfId="0" applyFont="true" applyBorder="true" applyAlignment="true" applyProtection="false">
      <alignment horizontal="center"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11" fillId="20" borderId="1" xfId="0" applyFont="true" applyBorder="true" applyAlignment="true" applyProtection="false">
      <alignment horizontal="center" vertical="top" textRotation="0" wrapText="true" indent="0" shrinkToFit="false"/>
      <protection locked="true" hidden="false"/>
    </xf>
    <xf numFmtId="164" fontId="13" fillId="18" borderId="1" xfId="0" applyFont="true" applyBorder="true" applyAlignment="true" applyProtection="false">
      <alignment horizontal="general" vertical="top" textRotation="0" wrapText="true" indent="0" shrinkToFit="false"/>
      <protection locked="true" hidden="false"/>
    </xf>
    <xf numFmtId="164" fontId="8" fillId="18" borderId="1" xfId="0" applyFont="true" applyBorder="true" applyAlignment="true" applyProtection="false">
      <alignment horizontal="general" vertical="top" textRotation="0" wrapText="true" indent="0" shrinkToFit="false"/>
      <protection locked="true" hidden="false"/>
    </xf>
    <xf numFmtId="166" fontId="8" fillId="18" borderId="1" xfId="0" applyFont="true" applyBorder="true" applyAlignment="true" applyProtection="false">
      <alignment horizontal="general" vertical="top" textRotation="0" wrapText="true" indent="0" shrinkToFit="false"/>
      <protection locked="true" hidden="false"/>
    </xf>
    <xf numFmtId="164" fontId="8" fillId="8" borderId="1" xfId="0" applyFont="true" applyBorder="true" applyAlignment="true" applyProtection="false">
      <alignment horizontal="general" vertical="top" textRotation="0" wrapText="true" indent="0" shrinkToFit="false"/>
      <protection locked="true" hidden="false"/>
    </xf>
    <xf numFmtId="166" fontId="8" fillId="8" borderId="1" xfId="0" applyFont="true" applyBorder="true" applyAlignment="true" applyProtection="false">
      <alignment horizontal="general" vertical="top" textRotation="0" wrapText="true" indent="0" shrinkToFit="false"/>
      <protection locked="true" hidden="false"/>
    </xf>
    <xf numFmtId="164" fontId="4" fillId="10" borderId="0" xfId="0" applyFont="true" applyBorder="false" applyAlignment="true" applyProtection="false">
      <alignment horizontal="general" vertical="center"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4" fillId="21" borderId="0" xfId="0" applyFont="true" applyBorder="false" applyAlignment="true" applyProtection="false">
      <alignment horizontal="general" vertical="center" textRotation="0" wrapText="false" indent="0" shrinkToFit="false"/>
      <protection locked="true" hidden="false"/>
    </xf>
    <xf numFmtId="164" fontId="0" fillId="21" borderId="0" xfId="0" applyFont="false" applyBorder="false" applyAlignment="false" applyProtection="false">
      <alignment horizontal="general" vertical="bottom" textRotation="0" wrapText="false" indent="0" shrinkToFit="false"/>
      <protection locked="true" hidden="false"/>
    </xf>
    <xf numFmtId="164" fontId="11" fillId="21" borderId="1" xfId="0" applyFont="true" applyBorder="true" applyAlignment="true" applyProtection="false">
      <alignment horizontal="center" vertical="top" textRotation="0" wrapText="true" indent="0" shrinkToFit="false"/>
      <protection locked="true" hidden="false"/>
    </xf>
    <xf numFmtId="164" fontId="7" fillId="22" borderId="1" xfId="0" applyFont="true" applyBorder="true" applyAlignment="true" applyProtection="false">
      <alignment horizontal="general" vertical="top" textRotation="0" wrapText="true" indent="0" shrinkToFit="false"/>
      <protection locked="true" hidden="false"/>
    </xf>
    <xf numFmtId="164" fontId="7" fillId="23" borderId="1" xfId="0" applyFont="true" applyBorder="true" applyAlignment="true" applyProtection="false">
      <alignment horizontal="general" vertical="top" textRotation="0" wrapText="true" indent="0" shrinkToFit="false"/>
      <protection locked="true" hidden="false"/>
    </xf>
    <xf numFmtId="164" fontId="7" fillId="24" borderId="1" xfId="0" applyFont="true" applyBorder="true" applyAlignment="true" applyProtection="false">
      <alignment horizontal="general" vertical="top" textRotation="0" wrapText="true" indent="0" shrinkToFit="false"/>
      <protection locked="true" hidden="false"/>
    </xf>
    <xf numFmtId="164" fontId="7" fillId="18" borderId="1" xfId="0" applyFont="true" applyBorder="true" applyAlignment="true" applyProtection="false">
      <alignment horizontal="general" vertical="top" textRotation="0" wrapText="true" indent="0" shrinkToFit="false"/>
      <protection locked="true" hidden="false"/>
    </xf>
    <xf numFmtId="164" fontId="7" fillId="25" borderId="1" xfId="0" applyFont="true" applyBorder="true" applyAlignment="true" applyProtection="false">
      <alignment horizontal="general" vertical="top" textRotation="0" wrapText="true" indent="0" shrinkToFit="false"/>
      <protection locked="true" hidden="false"/>
    </xf>
    <xf numFmtId="164" fontId="7" fillId="26" borderId="1" xfId="0" applyFont="true" applyBorder="true" applyAlignment="true" applyProtection="false">
      <alignment horizontal="general" vertical="top" textRotation="0" wrapText="true" indent="0" shrinkToFit="false"/>
      <protection locked="true" hidden="false"/>
    </xf>
    <xf numFmtId="164" fontId="6" fillId="21" borderId="0" xfId="0" applyFont="true" applyBorder="false" applyAlignment="false" applyProtection="false">
      <alignment horizontal="general" vertical="bottom" textRotation="0" wrapText="false" indent="0" shrinkToFit="false"/>
      <protection locked="true" hidden="false"/>
    </xf>
    <xf numFmtId="164" fontId="4" fillId="9" borderId="0" xfId="0" applyFont="true" applyBorder="false" applyAlignment="true" applyProtection="false">
      <alignment horizontal="general" vertical="center"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6" fillId="9" borderId="0" xfId="0" applyFont="true" applyBorder="false" applyAlignment="false" applyProtection="false">
      <alignment horizontal="general" vertical="bottom" textRotation="0" wrapText="false" indent="0" shrinkToFit="false"/>
      <protection locked="true" hidden="false"/>
    </xf>
    <xf numFmtId="164" fontId="8" fillId="17" borderId="1" xfId="0" applyFont="true" applyBorder="true" applyAlignment="true" applyProtection="false">
      <alignment horizontal="center"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8">
    <dxf>
      <fill>
        <patternFill patternType="solid">
          <fgColor rgb="FF2F5597"/>
          <bgColor rgb="FF000000"/>
        </patternFill>
      </fill>
    </dxf>
    <dxf>
      <fill>
        <patternFill patternType="solid">
          <fgColor rgb="FFFFF2CC"/>
          <bgColor rgb="FF000000"/>
        </patternFill>
      </fill>
    </dxf>
    <dxf>
      <fill>
        <patternFill patternType="solid">
          <fgColor rgb="FF1F3864"/>
          <bgColor rgb="FF000000"/>
        </patternFill>
      </fill>
    </dxf>
    <dxf>
      <fill>
        <patternFill patternType="solid">
          <fgColor rgb="FFFFFFFF"/>
          <bgColor rgb="FF000000"/>
        </patternFill>
      </fill>
    </dxf>
    <dxf>
      <fill>
        <patternFill patternType="solid">
          <bgColor rgb="FF000000"/>
        </patternFill>
      </fill>
    </dxf>
    <dxf>
      <fill>
        <patternFill patternType="solid">
          <fgColor rgb="FF7030A0"/>
          <bgColor rgb="FF000000"/>
        </patternFill>
      </fill>
    </dxf>
    <dxf>
      <fill>
        <patternFill patternType="solid">
          <fgColor rgb="FFF8CBAD"/>
          <bgColor rgb="FF000000"/>
        </patternFill>
      </fill>
    </dxf>
    <dxf>
      <fill>
        <patternFill patternType="solid">
          <fgColor rgb="FFFFEB9C"/>
          <bgColor rgb="FF000000"/>
        </patternFill>
      </fill>
    </dxf>
    <dxf>
      <fill>
        <patternFill patternType="solid">
          <fgColor rgb="FFC55A11"/>
          <bgColor rgb="FF000000"/>
        </patternFill>
      </fill>
    </dxf>
    <dxf>
      <fill>
        <patternFill patternType="solid">
          <fgColor rgb="FF806000"/>
          <bgColor rgb="FF000000"/>
        </patternFill>
      </fill>
    </dxf>
    <dxf>
      <fill>
        <patternFill patternType="solid">
          <fgColor rgb="FF548235"/>
          <bgColor rgb="FF000000"/>
        </patternFill>
      </fill>
    </dxf>
    <dxf>
      <fill>
        <patternFill patternType="solid">
          <fgColor rgb="FF1F6E8C"/>
          <bgColor rgb="FF000000"/>
        </patternFill>
      </fill>
    </dxf>
    <dxf>
      <fill>
        <patternFill patternType="solid">
          <fgColor rgb="FFE7E6E6"/>
          <bgColor rgb="FF000000"/>
        </patternFill>
      </fill>
    </dxf>
    <dxf>
      <fill>
        <patternFill patternType="solid">
          <fgColor rgb="FFC6EFCE"/>
          <bgColor rgb="FF000000"/>
        </patternFill>
      </fill>
    </dxf>
    <dxf>
      <fill>
        <patternFill patternType="solid">
          <fgColor rgb="FFFCE4D6"/>
          <bgColor rgb="FF000000"/>
        </patternFill>
      </fill>
    </dxf>
    <dxf>
      <font>
        <name val="Arial"/>
        <charset val="1"/>
        <family val="0"/>
        <b val="1"/>
      </font>
      <fill>
        <patternFill>
          <bgColor rgb="FFC6EFCE"/>
        </patternFill>
      </fill>
    </dxf>
    <dxf>
      <font>
        <name val="Arial"/>
        <charset val="1"/>
        <family val="0"/>
        <b val="1"/>
      </font>
      <fill>
        <patternFill>
          <bgColor rgb="FFFFEB9C"/>
        </patternFill>
      </fill>
    </dxf>
    <dxf>
      <font>
        <name val="Arial"/>
        <charset val="1"/>
        <family val="0"/>
        <b val="1"/>
      </font>
      <fill>
        <patternFill>
          <bgColor rgb="FFF8CBAD"/>
        </patternFill>
      </fill>
    </dxf>
    <dxf>
      <font>
        <name val="Arial"/>
        <charset val="1"/>
        <family val="0"/>
        <b val="1"/>
      </font>
      <fill>
        <patternFill>
          <bgColor rgb="FFBDD7EE"/>
        </patternFill>
      </fill>
    </dxf>
    <dxf>
      <font>
        <name val="Arial"/>
        <charset val="1"/>
        <family val="0"/>
        <b val="1"/>
      </font>
      <fill>
        <patternFill>
          <bgColor rgb="FFD9D9D9"/>
        </patternFill>
      </fill>
    </dxf>
    <dxf>
      <font>
        <name val="Arial"/>
        <charset val="1"/>
        <family val="0"/>
        <b val="1"/>
      </font>
      <fill>
        <patternFill>
          <bgColor rgb="FFFF7C80"/>
        </patternFill>
      </fill>
    </dxf>
    <dxf>
      <font>
        <name val="Arial"/>
        <charset val="1"/>
        <family val="0"/>
        <b val="1"/>
      </font>
      <fill>
        <patternFill>
          <bgColor rgb="FFFCE4D6"/>
        </patternFill>
      </fill>
    </dxf>
    <dxf>
      <font>
        <name val="Arial"/>
        <charset val="1"/>
        <family val="0"/>
        <b val="1"/>
      </font>
      <fill>
        <patternFill>
          <bgColor rgb="FFD9C3E9"/>
        </patternFill>
      </fill>
    </dxf>
    <dxf>
      <font>
        <name val="Arial"/>
        <charset val="1"/>
        <family val="0"/>
      </font>
      <fill>
        <patternFill>
          <bgColor rgb="FFF8CBAD"/>
        </patternFill>
      </fill>
    </dxf>
    <dxf>
      <font>
        <name val="Arial"/>
        <charset val="1"/>
        <family val="0"/>
      </font>
      <fill>
        <patternFill>
          <bgColor rgb="FFFFEB9C"/>
        </patternFill>
      </fill>
    </dxf>
    <dxf>
      <font>
        <name val="Arial"/>
        <charset val="1"/>
        <family val="0"/>
      </font>
      <fill>
        <patternFill>
          <bgColor rgb="FFC6EFCE"/>
        </patternFill>
      </fill>
    </dxf>
    <dxf>
      <fill>
        <patternFill>
          <bgColor rgb="FFC6EFCE"/>
        </patternFill>
      </fill>
    </dxf>
    <dxf>
      <fill>
        <patternFill>
          <bgColor rgb="FFFCE4D6"/>
        </patternFill>
      </fill>
    </dxf>
  </dxfs>
  <colors>
    <indexedColors>
      <rgbColor rgb="FF000000"/>
      <rgbColor rgb="FFFFFFFF"/>
      <rgbColor rgb="FFC00000"/>
      <rgbColor rgb="FF00FF00"/>
      <rgbColor rgb="FF0000FF"/>
      <rgbColor rgb="FFFBE5D6"/>
      <rgbColor rgb="FFFF00FF"/>
      <rgbColor rgb="FF00FFFF"/>
      <rgbColor rgb="FF800000"/>
      <rgbColor rgb="FF008000"/>
      <rgbColor rgb="FF000080"/>
      <rgbColor rgb="FF806000"/>
      <rgbColor rgb="FF800080"/>
      <rgbColor rgb="FF1F6E8C"/>
      <rgbColor rgb="FFBFBFBF"/>
      <rgbColor rgb="FF7F7F7F"/>
      <rgbColor rgb="FFE7E6E6"/>
      <rgbColor rgb="FF7030A0"/>
      <rgbColor rgb="FFFFF2CC"/>
      <rgbColor rgb="FFDAEEF3"/>
      <rgbColor rgb="FF660066"/>
      <rgbColor rgb="FFFF7C80"/>
      <rgbColor rgb="FF0563C1"/>
      <rgbColor rgb="FFD9C3E9"/>
      <rgbColor rgb="FF000080"/>
      <rgbColor rgb="FFFF00FF"/>
      <rgbColor rgb="FFE2EFDA"/>
      <rgbColor rgb="FF00FFFF"/>
      <rgbColor rgb="FF800080"/>
      <rgbColor rgb="FF800000"/>
      <rgbColor rgb="FF008080"/>
      <rgbColor rgb="FF0000FF"/>
      <rgbColor rgb="FF00CCFF"/>
      <rgbColor rgb="FFDDEBF7"/>
      <rgbColor rgb="FFC6EFCE"/>
      <rgbColor rgb="FFFFEB9C"/>
      <rgbColor rgb="FFBDD7EE"/>
      <rgbColor rgb="FFEADFF5"/>
      <rgbColor rgb="FFD9D9D9"/>
      <rgbColor rgb="FFF8CBAD"/>
      <rgbColor rgb="FF3366FF"/>
      <rgbColor rgb="FF33CCCC"/>
      <rgbColor rgb="FF99CC00"/>
      <rgbColor rgb="FFFCE4D6"/>
      <rgbColor rgb="FFFF9900"/>
      <rgbColor rgb="FFC55A11"/>
      <rgbColor rgb="FF595959"/>
      <rgbColor rgb="FFFBEAEA"/>
      <rgbColor rgb="FF1F3864"/>
      <rgbColor rgb="FF548235"/>
      <rgbColor rgb="FF003300"/>
      <rgbColor rgb="FF333300"/>
      <rgbColor rgb="FF7F6000"/>
      <rgbColor rgb="FF993366"/>
      <rgbColor rgb="FF2F5597"/>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nachi065.github.io/AI-Security-Wiki/11_GCC_AI_Compliance/T09_AI_System_Inventory.html" TargetMode="External"/><Relationship Id="rId2" Type="http://schemas.openxmlformats.org/officeDocument/2006/relationships/hyperlink" Target="https://nachi065.github.io/AI-Security-Wiki/12_EU_AI_Compliance/T09_AI_System_Inventory.html" TargetMode="External"/><Relationship Id="rId3" Type="http://schemas.openxmlformats.org/officeDocument/2006/relationships/hyperlink" Target="https://nachi065.github.io/AI-Security-Wiki/11_GCC_AI_Compliance/T01_AI_Use_Case_Intake_and_Risk_Tiering.html" TargetMode="External"/><Relationship Id="rId4" Type="http://schemas.openxmlformats.org/officeDocument/2006/relationships/hyperlink" Target="https://nachi065.github.io/AI-Security-Wiki/03_Control_Library/03_AI_Security_Control_Objectives_Library.html" TargetMode="External"/><Relationship Id="rId5" Type="http://schemas.openxmlformats.org/officeDocument/2006/relationships/hyperlink" Target="https://nachi065.github.io/AI-Security-Wiki/02_Risk_Management/02C_AI_Risk_Treatment_Plan.html" TargetMode="External"/><Relationship Id="rId6" Type="http://schemas.openxmlformats.org/officeDocument/2006/relationships/hyperlink" Target="https://nachi065.github.io/AI-Security-Wiki/25_Templates/01_AI_Risk_Register_Template.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creativecommons.org/licenses/by-sa/4.0/" TargetMode="External"/><Relationship Id="rId2" Type="http://schemas.openxmlformats.org/officeDocument/2006/relationships/hyperlink" Target="https://creativecommons.org/licenses/by-sa/4.0/legalcode.en" TargetMode="External"/><Relationship Id="rId3" Type="http://schemas.openxmlformats.org/officeDocument/2006/relationships/hyperlink" Target="https://nachi065.github.io/AI-Security-Wiki/" TargetMode="External"/><Relationship Id="rId4" Type="http://schemas.openxmlformats.org/officeDocument/2006/relationships/hyperlink" Target="https://github.com/nachi065/AI-Security-Wiki"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B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30" hidden="false" customHeight="tru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2"/>
    </row>
    <row r="5" customFormat="false" ht="23.85" hidden="false" customHeight="false" outlineLevel="0" collapsed="false">
      <c r="A5" s="5" t="s">
        <v>3</v>
      </c>
      <c r="B5" s="6" t="s">
        <v>4</v>
      </c>
    </row>
    <row r="6" customFormat="false" ht="23.85" hidden="false" customHeight="false" outlineLevel="0" collapsed="false">
      <c r="A6" s="7" t="s">
        <v>5</v>
      </c>
      <c r="B6" s="8" t="s">
        <v>6</v>
      </c>
    </row>
    <row r="7" customFormat="false" ht="23.85" hidden="false" customHeight="false" outlineLevel="0" collapsed="false">
      <c r="A7" s="5" t="s">
        <v>7</v>
      </c>
      <c r="B7" s="6" t="s">
        <v>8</v>
      </c>
    </row>
    <row r="8" customFormat="false" ht="15" hidden="false" customHeight="false" outlineLevel="0" collapsed="false">
      <c r="A8" s="7" t="s">
        <v>9</v>
      </c>
      <c r="B8" s="8" t="s">
        <v>10</v>
      </c>
    </row>
    <row r="10" customFormat="false" ht="15" hidden="false" customHeight="false" outlineLevel="0" collapsed="false">
      <c r="A10" s="4" t="s">
        <v>11</v>
      </c>
      <c r="B10" s="2"/>
    </row>
    <row r="11" customFormat="false" ht="15" hidden="false" customHeight="false" outlineLevel="0" collapsed="false">
      <c r="A11" s="5" t="s">
        <v>12</v>
      </c>
      <c r="B11" s="6" t="s">
        <v>13</v>
      </c>
    </row>
    <row r="12" customFormat="false" ht="15" hidden="false" customHeight="false" outlineLevel="0" collapsed="false">
      <c r="A12" s="7" t="s">
        <v>14</v>
      </c>
      <c r="B12" s="8" t="s">
        <v>15</v>
      </c>
    </row>
    <row r="13" customFormat="false" ht="15" hidden="false" customHeight="false" outlineLevel="0" collapsed="false">
      <c r="A13" s="5" t="s">
        <v>16</v>
      </c>
      <c r="B13" s="6" t="s">
        <v>17</v>
      </c>
    </row>
    <row r="14" customFormat="false" ht="23.85" hidden="false" customHeight="false" outlineLevel="0" collapsed="false">
      <c r="A14" s="7" t="s">
        <v>18</v>
      </c>
      <c r="B14" s="8" t="s">
        <v>19</v>
      </c>
    </row>
    <row r="15" customFormat="false" ht="15" hidden="false" customHeight="false" outlineLevel="0" collapsed="false">
      <c r="A15" s="5" t="s">
        <v>20</v>
      </c>
      <c r="B15" s="6" t="s">
        <v>21</v>
      </c>
    </row>
    <row r="16" customFormat="false" ht="15" hidden="false" customHeight="false" outlineLevel="0" collapsed="false">
      <c r="A16" s="7" t="s">
        <v>22</v>
      </c>
      <c r="B16" s="8" t="s">
        <v>23</v>
      </c>
    </row>
    <row r="17" customFormat="false" ht="15" hidden="false" customHeight="false" outlineLevel="0" collapsed="false">
      <c r="A17" s="5" t="s">
        <v>24</v>
      </c>
      <c r="B17" s="6" t="s">
        <v>25</v>
      </c>
    </row>
    <row r="19" customFormat="false" ht="15" hidden="false" customHeight="false" outlineLevel="0" collapsed="false">
      <c r="A19" s="4" t="s">
        <v>26</v>
      </c>
      <c r="B19" s="2"/>
    </row>
    <row r="20" customFormat="false" ht="15" hidden="false" customHeight="false" outlineLevel="0" collapsed="false">
      <c r="A20" s="7" t="s">
        <v>27</v>
      </c>
      <c r="B20" s="8" t="s">
        <v>28</v>
      </c>
    </row>
    <row r="21" customFormat="false" ht="15" hidden="false" customHeight="false" outlineLevel="0" collapsed="false">
      <c r="A21" s="5" t="s">
        <v>29</v>
      </c>
      <c r="B21" s="6" t="s">
        <v>30</v>
      </c>
    </row>
    <row r="22" customFormat="false" ht="15" hidden="false" customHeight="false" outlineLevel="0" collapsed="false">
      <c r="A22" s="7" t="s">
        <v>31</v>
      </c>
      <c r="B22" s="8" t="s">
        <v>32</v>
      </c>
    </row>
    <row r="24" customFormat="false" ht="15" hidden="false" customHeight="false" outlineLevel="0" collapsed="false">
      <c r="A24" s="4" t="s">
        <v>33</v>
      </c>
      <c r="B24" s="2"/>
    </row>
    <row r="25" customFormat="false" ht="15" hidden="false" customHeight="false" outlineLevel="0" collapsed="false">
      <c r="A25" s="5" t="s">
        <v>34</v>
      </c>
      <c r="B25" s="6" t="s">
        <v>35</v>
      </c>
    </row>
    <row r="26" customFormat="false" ht="15" hidden="false" customHeight="false" outlineLevel="0" collapsed="false">
      <c r="A26" s="7" t="s">
        <v>0</v>
      </c>
      <c r="B26" s="8" t="s">
        <v>36</v>
      </c>
    </row>
    <row r="27" customFormat="false" ht="15" hidden="false" customHeight="false" outlineLevel="0" collapsed="false">
      <c r="A27" s="5" t="s">
        <v>37</v>
      </c>
      <c r="B27" s="6" t="s">
        <v>38</v>
      </c>
    </row>
    <row r="28" customFormat="false" ht="15" hidden="false" customHeight="false" outlineLevel="0" collapsed="false">
      <c r="A28" s="7" t="s">
        <v>39</v>
      </c>
      <c r="B28" s="8" t="s">
        <v>40</v>
      </c>
    </row>
    <row r="29" customFormat="false" ht="15" hidden="false" customHeight="false" outlineLevel="0" collapsed="false">
      <c r="A29" s="5" t="s">
        <v>41</v>
      </c>
      <c r="B29" s="6" t="s">
        <v>42</v>
      </c>
    </row>
    <row r="30" customFormat="false" ht="15" hidden="false" customHeight="false" outlineLevel="0" collapsed="false">
      <c r="A30" s="7" t="s">
        <v>43</v>
      </c>
      <c r="B30" s="8" t="s">
        <v>44</v>
      </c>
    </row>
    <row r="31" customFormat="false" ht="15" hidden="false" customHeight="false" outlineLevel="0" collapsed="false">
      <c r="A31" s="5" t="s">
        <v>45</v>
      </c>
      <c r="B31" s="6" t="s">
        <v>46</v>
      </c>
    </row>
    <row r="33" customFormat="false" ht="15" hidden="false" customHeight="false" outlineLevel="0" collapsed="false">
      <c r="A33" s="4" t="s">
        <v>47</v>
      </c>
      <c r="B33" s="2"/>
    </row>
    <row r="34" customFormat="false" ht="23.85" hidden="false" customHeight="false" outlineLevel="0" collapsed="false">
      <c r="A34" s="7" t="s">
        <v>48</v>
      </c>
      <c r="B34" s="9" t="s">
        <v>49</v>
      </c>
    </row>
    <row r="35" customFormat="false" ht="15" hidden="false" customHeight="false" outlineLevel="0" collapsed="false">
      <c r="A35" s="5" t="s">
        <v>50</v>
      </c>
      <c r="B35" s="10" t="s">
        <v>51</v>
      </c>
    </row>
    <row r="36" customFormat="false" ht="15" hidden="false" customHeight="false" outlineLevel="0" collapsed="false">
      <c r="A36" s="7" t="s">
        <v>52</v>
      </c>
      <c r="B36" s="9" t="s">
        <v>53</v>
      </c>
    </row>
    <row r="37" customFormat="false" ht="23.85" hidden="false" customHeight="false" outlineLevel="0" collapsed="false">
      <c r="A37" s="5" t="s">
        <v>54</v>
      </c>
      <c r="B37" s="10" t="s">
        <v>55</v>
      </c>
    </row>
    <row r="38" customFormat="false" ht="23.85" hidden="false" customHeight="false" outlineLevel="0" collapsed="false">
      <c r="A38" s="7" t="s">
        <v>56</v>
      </c>
      <c r="B38" s="9" t="s">
        <v>57</v>
      </c>
    </row>
    <row r="39" customFormat="false" ht="15" hidden="false" customHeight="false" outlineLevel="0" collapsed="false">
      <c r="A39" s="5" t="s">
        <v>58</v>
      </c>
      <c r="B39" s="10" t="s">
        <v>59</v>
      </c>
    </row>
    <row r="41" customFormat="false" ht="27.75" hidden="false" customHeight="true" outlineLevel="0" collapsed="false">
      <c r="A41" s="11" t="s">
        <v>60</v>
      </c>
      <c r="B41" s="11"/>
    </row>
  </sheetData>
  <mergeCells count="1">
    <mergeCell ref="A41:B41"/>
  </mergeCells>
  <hyperlinks>
    <hyperlink ref="B34" r:id="rId1" display="https://nachi065.github.io/AI-Security-Wiki/11_GCC_AI_Compliance/T09_AI_System_Inventory.html"/>
    <hyperlink ref="B35" r:id="rId2" display="https://nachi065.github.io/AI-Security-Wiki/12_EU_AI_Compliance/T09_AI_System_Inventory.html"/>
    <hyperlink ref="B36" r:id="rId3" display="https://nachi065.github.io/AI-Security-Wiki/11_GCC_AI_Compliance/T01_AI_Use_Case_Intake_and_Risk_Tiering.html"/>
    <hyperlink ref="B37" r:id="rId4" location="ai-ctrl-011" display="https://nachi065.github.io/AI-Security-Wiki/03_Control_Library/03_AI_Security_Control_Objectives_Library.html#ai-ctrl-011"/>
    <hyperlink ref="B38" r:id="rId5" display="https://nachi065.github.io/AI-Security-Wiki/02_Risk_Management/02C_AI_Risk_Treatment_Plan.html"/>
    <hyperlink ref="B39" r:id="rId6" display="https://nachi065.github.io/AI-Security-Wiki/25_Templates/01_AI_Risk_Register_Template.html"/>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B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30" hidden="false" customHeight="true" outlineLevel="0" collapsed="false">
      <c r="A1" s="12" t="s">
        <v>45</v>
      </c>
      <c r="B1" s="13"/>
    </row>
    <row r="2" customFormat="false" ht="15" hidden="false" customHeight="false" outlineLevel="0" collapsed="false">
      <c r="A2" s="3" t="s">
        <v>61</v>
      </c>
    </row>
    <row r="4" customFormat="false" ht="15" hidden="false" customHeight="false" outlineLevel="0" collapsed="false">
      <c r="A4" s="14" t="s">
        <v>62</v>
      </c>
      <c r="B4" s="13"/>
    </row>
    <row r="5" customFormat="false" ht="15" hidden="false" customHeight="false" outlineLevel="0" collapsed="false">
      <c r="A5" s="5" t="s">
        <v>63</v>
      </c>
      <c r="B5" s="6" t="s">
        <v>0</v>
      </c>
    </row>
    <row r="6" customFormat="false" ht="15" hidden="false" customHeight="false" outlineLevel="0" collapsed="false">
      <c r="A6" s="5" t="s">
        <v>64</v>
      </c>
      <c r="B6" s="6" t="s">
        <v>65</v>
      </c>
    </row>
    <row r="7" customFormat="false" ht="23.85" hidden="false" customHeight="false" outlineLevel="0" collapsed="false">
      <c r="A7" s="5" t="s">
        <v>45</v>
      </c>
      <c r="B7" s="6" t="s">
        <v>66</v>
      </c>
    </row>
    <row r="8" customFormat="false" ht="15" hidden="false" customHeight="false" outlineLevel="0" collapsed="false">
      <c r="A8" s="5" t="s">
        <v>67</v>
      </c>
      <c r="B8" s="10" t="s">
        <v>68</v>
      </c>
    </row>
    <row r="9" customFormat="false" ht="15" hidden="false" customHeight="false" outlineLevel="0" collapsed="false">
      <c r="A9" s="5" t="s">
        <v>69</v>
      </c>
      <c r="B9" s="10" t="s">
        <v>70</v>
      </c>
    </row>
    <row r="10" customFormat="false" ht="15" hidden="false" customHeight="false" outlineLevel="0" collapsed="false">
      <c r="A10" s="5" t="s">
        <v>71</v>
      </c>
      <c r="B10" s="10" t="s">
        <v>72</v>
      </c>
    </row>
    <row r="11" customFormat="false" ht="15" hidden="false" customHeight="false" outlineLevel="0" collapsed="false">
      <c r="A11" s="5" t="s">
        <v>73</v>
      </c>
      <c r="B11" s="10" t="s">
        <v>74</v>
      </c>
    </row>
    <row r="13" customFormat="false" ht="15" hidden="false" customHeight="false" outlineLevel="0" collapsed="false">
      <c r="A13" s="14" t="s">
        <v>75</v>
      </c>
      <c r="B13" s="13"/>
    </row>
    <row r="14" customFormat="false" ht="23.85" hidden="false" customHeight="false" outlineLevel="0" collapsed="false">
      <c r="A14" s="5" t="s">
        <v>76</v>
      </c>
      <c r="B14" s="6" t="s">
        <v>77</v>
      </c>
    </row>
    <row r="15" customFormat="false" ht="23.85" hidden="false" customHeight="false" outlineLevel="0" collapsed="false">
      <c r="A15" s="5" t="s">
        <v>78</v>
      </c>
      <c r="B15" s="6" t="s">
        <v>79</v>
      </c>
    </row>
    <row r="16" customFormat="false" ht="23.85" hidden="false" customHeight="false" outlineLevel="0" collapsed="false">
      <c r="A16" s="5" t="s">
        <v>80</v>
      </c>
      <c r="B16" s="6" t="s">
        <v>81</v>
      </c>
    </row>
    <row r="18" customFormat="false" ht="15" hidden="false" customHeight="false" outlineLevel="0" collapsed="false">
      <c r="A18" s="14" t="s">
        <v>82</v>
      </c>
      <c r="B18" s="13"/>
    </row>
    <row r="19" customFormat="false" ht="23.85" hidden="false" customHeight="false" outlineLevel="0" collapsed="false">
      <c r="A19" s="5" t="s">
        <v>83</v>
      </c>
      <c r="B19" s="6" t="s">
        <v>84</v>
      </c>
    </row>
    <row r="20" customFormat="false" ht="15" hidden="false" customHeight="false" outlineLevel="0" collapsed="false">
      <c r="A20" s="5" t="s">
        <v>85</v>
      </c>
      <c r="B20" s="6" t="s">
        <v>86</v>
      </c>
    </row>
    <row r="22" customFormat="false" ht="15" hidden="false" customHeight="false" outlineLevel="0" collapsed="false">
      <c r="A22" s="14" t="s">
        <v>87</v>
      </c>
      <c r="B22" s="13"/>
    </row>
    <row r="23" customFormat="false" ht="35.05" hidden="false" customHeight="false" outlineLevel="0" collapsed="false">
      <c r="A23" s="5" t="s">
        <v>88</v>
      </c>
      <c r="B23" s="6" t="s">
        <v>89</v>
      </c>
    </row>
    <row r="25" customFormat="false" ht="15" hidden="false" customHeight="false" outlineLevel="0" collapsed="false">
      <c r="A25" s="14" t="s">
        <v>90</v>
      </c>
      <c r="B25" s="13"/>
    </row>
    <row r="26" customFormat="false" ht="35.05" hidden="false" customHeight="false" outlineLevel="0" collapsed="false">
      <c r="A26" s="5" t="s">
        <v>91</v>
      </c>
      <c r="B26" s="6" t="s">
        <v>92</v>
      </c>
    </row>
    <row r="27" customFormat="false" ht="23.85" hidden="false" customHeight="false" outlineLevel="0" collapsed="false">
      <c r="A27" s="5" t="s">
        <v>93</v>
      </c>
      <c r="B27" s="6" t="s">
        <v>94</v>
      </c>
    </row>
    <row r="28" customFormat="false" ht="15" hidden="false" customHeight="false" outlineLevel="0" collapsed="false">
      <c r="A28" s="5" t="s">
        <v>95</v>
      </c>
      <c r="B28" s="6" t="s">
        <v>96</v>
      </c>
    </row>
  </sheetData>
  <hyperlinks>
    <hyperlink ref="B8" r:id="rId1" display="https://creativecommons.org/licenses/by-sa/4.0/"/>
    <hyperlink ref="B9" r:id="rId2" display="https://creativecommons.org/licenses/by-sa/4.0/legalcode.en"/>
    <hyperlink ref="B10" r:id="rId3" display="https://nachi065.github.io/AI-Security-Wiki/"/>
    <hyperlink ref="B11" r:id="rId4" display="https://github.com/nachi065/AI-Security-Wiki"/>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2"/>
    <col collapsed="false" customWidth="true" hidden="false" outlineLevel="0" max="3" min="3" style="0" width="4"/>
    <col collapsed="false" customWidth="true" hidden="false" outlineLevel="0" max="4" min="4" style="0" width="34"/>
    <col collapsed="false" customWidth="true" hidden="false" outlineLevel="0" max="5" min="5" style="0" width="12"/>
    <col collapsed="false" customWidth="true" hidden="false" outlineLevel="0" max="6" min="6" style="0" width="4"/>
    <col collapsed="false" customWidth="true" hidden="false" outlineLevel="0" max="7" min="7" style="0" width="30"/>
    <col collapsed="false" customWidth="true" hidden="false" outlineLevel="0" max="8" min="8" style="0" width="12"/>
  </cols>
  <sheetData>
    <row r="1" customFormat="false" ht="30" hidden="false" customHeight="true" outlineLevel="0" collapsed="false">
      <c r="A1" s="15" t="s">
        <v>97</v>
      </c>
      <c r="B1" s="16"/>
      <c r="C1" s="16"/>
      <c r="D1" s="16"/>
      <c r="E1" s="16"/>
      <c r="F1" s="16"/>
      <c r="G1" s="16"/>
      <c r="H1" s="16"/>
    </row>
    <row r="2" customFormat="false" ht="15" hidden="false" customHeight="false" outlineLevel="0" collapsed="false">
      <c r="A2" s="3" t="s">
        <v>98</v>
      </c>
    </row>
    <row r="4" customFormat="false" ht="15" hidden="false" customHeight="false" outlineLevel="0" collapsed="false">
      <c r="A4" s="17" t="s">
        <v>99</v>
      </c>
      <c r="B4" s="18" t="n">
        <f aca="false">COUNTA('AI System Inventory'!$A$6:$A$305)</f>
        <v>2</v>
      </c>
    </row>
    <row r="5" customFormat="false" ht="15" hidden="false" customHeight="false" outlineLevel="0" collapsed="false">
      <c r="A5" s="19" t="s">
        <v>100</v>
      </c>
      <c r="B5" s="18" t="n">
        <f aca="false">COUNTA('AI System Inventory'!$AU$6:$AU$305)-COUNTIF('AI System Inventory'!$AU$6:$AU$305,"OK")-COUNTBLANK('AI System Inventory'!$AU$6:$AU$305)</f>
        <v>1</v>
      </c>
    </row>
    <row r="6" customFormat="false" ht="15" hidden="false" customHeight="false" outlineLevel="0" collapsed="false">
      <c r="A6" s="20" t="s">
        <v>101</v>
      </c>
      <c r="B6" s="18" t="n">
        <f aca="false">COUNTIF('AI System Inventory'!$AZ$6:$AZ$305,"Overdue")</f>
        <v>0</v>
      </c>
    </row>
    <row r="7" customFormat="false" ht="15" hidden="false" customHeight="false" outlineLevel="0" collapsed="false">
      <c r="A7" s="21" t="s">
        <v>102</v>
      </c>
      <c r="B7" s="18" t="n">
        <f aca="false">COUNTIF('AI System Inventory'!$P$6:$P$305,"Yes")</f>
        <v>0</v>
      </c>
    </row>
    <row r="9" customFormat="false" ht="15" hidden="false" customHeight="false" outlineLevel="0" collapsed="false">
      <c r="A9" s="22" t="s">
        <v>103</v>
      </c>
      <c r="B9" s="16"/>
      <c r="D9" s="22" t="s">
        <v>104</v>
      </c>
      <c r="E9" s="16"/>
      <c r="G9" s="22" t="s">
        <v>105</v>
      </c>
      <c r="H9" s="16"/>
    </row>
    <row r="10" customFormat="false" ht="15" hidden="false" customHeight="false" outlineLevel="0" collapsed="false">
      <c r="A10" s="23" t="s">
        <v>106</v>
      </c>
      <c r="B10" s="24" t="n">
        <f aca="false">COUNTIF('AI System Inventory'!$M$6:$M$305,"Low")</f>
        <v>0</v>
      </c>
      <c r="D10" s="25" t="s">
        <v>107</v>
      </c>
      <c r="E10" s="24" t="n">
        <f aca="false">COUNTIF('AI System Inventory'!$AV$6:$AV$305,"Proposed")</f>
        <v>0</v>
      </c>
      <c r="G10" s="5" t="s">
        <v>108</v>
      </c>
      <c r="H10" s="24" t="n">
        <f aca="false">COUNTIF('AI System Inventory'!$O$6:$O$305,"Advisory")</f>
        <v>0</v>
      </c>
    </row>
    <row r="11" customFormat="false" ht="15" hidden="false" customHeight="false" outlineLevel="0" collapsed="false">
      <c r="A11" s="26" t="s">
        <v>109</v>
      </c>
      <c r="B11" s="24" t="n">
        <f aca="false">COUNTIF('AI System Inventory'!$M$6:$M$305,"Medium")</f>
        <v>0</v>
      </c>
      <c r="D11" s="26" t="s">
        <v>110</v>
      </c>
      <c r="E11" s="24" t="n">
        <f aca="false">COUNTIF('AI System Inventory'!$AV$6:$AV$305,"Pilot")</f>
        <v>1</v>
      </c>
      <c r="G11" s="5" t="s">
        <v>111</v>
      </c>
      <c r="H11" s="24" t="n">
        <f aca="false">COUNTIF('AI System Inventory'!$O$6:$O$305,"Human approval")</f>
        <v>2</v>
      </c>
    </row>
    <row r="12" customFormat="false" ht="15" hidden="false" customHeight="false" outlineLevel="0" collapsed="false">
      <c r="A12" s="27" t="s">
        <v>112</v>
      </c>
      <c r="B12" s="24" t="n">
        <f aca="false">COUNTIF('AI System Inventory'!$M$6:$M$305,"High")</f>
        <v>2</v>
      </c>
      <c r="D12" s="23" t="s">
        <v>113</v>
      </c>
      <c r="E12" s="24" t="n">
        <f aca="false">COUNTIF('AI System Inventory'!$AV$6:$AV$305,"Live")</f>
        <v>1</v>
      </c>
      <c r="G12" s="5" t="s">
        <v>114</v>
      </c>
      <c r="H12" s="24" t="n">
        <f aca="false">COUNTIF('AI System Inventory'!$O$6:$O$305,"Autonomous")</f>
        <v>0</v>
      </c>
    </row>
    <row r="13" customFormat="false" ht="15" hidden="false" customHeight="false" outlineLevel="0" collapsed="false">
      <c r="D13" s="28" t="s">
        <v>115</v>
      </c>
      <c r="E13" s="24" t="n">
        <f aca="false">COUNTIF('AI System Inventory'!$AV$6:$AV$305,"Retired")</f>
        <v>0</v>
      </c>
    </row>
    <row r="15" customFormat="false" ht="15" hidden="false" customHeight="false" outlineLevel="0" collapsed="false">
      <c r="A15" s="22" t="s">
        <v>116</v>
      </c>
      <c r="B15" s="16"/>
      <c r="D15" s="22" t="s">
        <v>117</v>
      </c>
      <c r="E15" s="16"/>
      <c r="G15" s="22" t="s">
        <v>118</v>
      </c>
      <c r="H15" s="16"/>
    </row>
    <row r="16" customFormat="false" ht="15" hidden="false" customHeight="false" outlineLevel="0" collapsed="false">
      <c r="A16" s="5" t="s">
        <v>119</v>
      </c>
      <c r="B16" s="24" t="n">
        <f aca="false">COUNTIF('AI System Inventory'!$E$6:$E$305,"AI SaaS / workforce AI tool")</f>
        <v>0</v>
      </c>
      <c r="D16" s="5" t="s">
        <v>120</v>
      </c>
      <c r="E16" s="24" t="n">
        <f aca="false">COUNTIF('AI System Inventory'!$D$6:$D$305,"Built in-house")</f>
        <v>0</v>
      </c>
      <c r="G16" s="5" t="s">
        <v>121</v>
      </c>
      <c r="H16" s="24" t="n">
        <f aca="false">COUNTIF('AI System Inventory'!$AG$6:$AG$305,"Prohibited")</f>
        <v>0</v>
      </c>
    </row>
    <row r="17" customFormat="false" ht="15" hidden="false" customHeight="false" outlineLevel="0" collapsed="false">
      <c r="A17" s="5" t="s">
        <v>122</v>
      </c>
      <c r="B17" s="24" t="n">
        <f aca="false">COUNTIF('AI System Inventory'!$E$6:$E$305,"AI coding assistant")</f>
        <v>0</v>
      </c>
      <c r="D17" s="5" t="s">
        <v>123</v>
      </c>
      <c r="E17" s="24" t="n">
        <f aca="false">COUNTIF('AI System Inventory'!$D$6:$D$305,"Bought (SaaS or licensed)")</f>
        <v>2</v>
      </c>
      <c r="G17" s="5" t="s">
        <v>124</v>
      </c>
      <c r="H17" s="24" t="n">
        <f aca="false">COUNTIF('AI System Inventory'!$AG$6:$AG$305,"High-risk")</f>
        <v>1</v>
      </c>
    </row>
    <row r="18" customFormat="false" ht="15" hidden="false" customHeight="false" outlineLevel="0" collapsed="false">
      <c r="A18" s="5" t="s">
        <v>125</v>
      </c>
      <c r="B18" s="24" t="n">
        <f aca="false">COUNTIF('AI System Inventory'!$E$6:$E$305,"Foundation model or model API")</f>
        <v>0</v>
      </c>
      <c r="D18" s="5" t="s">
        <v>126</v>
      </c>
      <c r="E18" s="24" t="n">
        <f aca="false">COUNTIF('AI System Inventory'!$D$6:$D$305,"Embedded in vendor product")</f>
        <v>0</v>
      </c>
      <c r="G18" s="5" t="s">
        <v>127</v>
      </c>
      <c r="H18" s="24" t="n">
        <f aca="false">COUNTIF('AI System Inventory'!$AG$6:$AG$305,"Transparency")</f>
        <v>0</v>
      </c>
    </row>
    <row r="19" customFormat="false" ht="15" hidden="false" customHeight="false" outlineLevel="0" collapsed="false">
      <c r="A19" s="5" t="s">
        <v>128</v>
      </c>
      <c r="B19" s="24" t="n">
        <f aca="false">COUNTIF('AI System Inventory'!$E$6:$E$305,"Self-hosted or open-weight model")</f>
        <v>0</v>
      </c>
      <c r="D19" s="5" t="s">
        <v>129</v>
      </c>
      <c r="E19" s="24" t="n">
        <f aca="false">COUNTIF('AI System Inventory'!$D$6:$D$305,"Open source")</f>
        <v>0</v>
      </c>
      <c r="G19" s="5" t="s">
        <v>130</v>
      </c>
      <c r="H19" s="24" t="n">
        <f aca="false">COUNTIF('AI System Inventory'!$AG$6:$AG$305,"GPAI")</f>
        <v>0</v>
      </c>
    </row>
    <row r="20" customFormat="false" ht="15" hidden="false" customHeight="false" outlineLevel="0" collapsed="false">
      <c r="A20" s="5" t="s">
        <v>131</v>
      </c>
      <c r="B20" s="24" t="n">
        <f aca="false">COUNTIF('AI System Inventory'!$E$6:$E$305,"Custom AI application")</f>
        <v>0</v>
      </c>
      <c r="G20" s="5" t="s">
        <v>132</v>
      </c>
      <c r="H20" s="24" t="n">
        <f aca="false">COUNTIF('AI System Inventory'!$AG$6:$AG$305,"Minimal")</f>
        <v>0</v>
      </c>
    </row>
    <row r="21" customFormat="false" ht="15" hidden="false" customHeight="false" outlineLevel="0" collapsed="false">
      <c r="A21" s="5" t="s">
        <v>133</v>
      </c>
      <c r="B21" s="24" t="n">
        <f aca="false">COUNTIF('AI System Inventory'!$E$6:$E$305,"RAG knowledge source / vector store")</f>
        <v>0</v>
      </c>
      <c r="G21" s="5" t="s">
        <v>134</v>
      </c>
      <c r="H21" s="24" t="n">
        <f aca="false">COUNTIF('AI System Inventory'!$AG$6:$AG$305,"Not assessed")</f>
        <v>0</v>
      </c>
    </row>
    <row r="22" customFormat="false" ht="15" hidden="false" customHeight="false" outlineLevel="0" collapsed="false">
      <c r="A22" s="5" t="s">
        <v>135</v>
      </c>
      <c r="B22" s="24" t="n">
        <f aca="false">COUNTIF('AI System Inventory'!$E$6:$E$305,"AI agent")</f>
        <v>0</v>
      </c>
      <c r="D22" s="22" t="s">
        <v>136</v>
      </c>
      <c r="E22" s="16"/>
      <c r="G22" s="22" t="s">
        <v>137</v>
      </c>
      <c r="H22" s="16"/>
    </row>
    <row r="23" customFormat="false" ht="15" hidden="false" customHeight="false" outlineLevel="0" collapsed="false">
      <c r="A23" s="5" t="s">
        <v>138</v>
      </c>
      <c r="B23" s="24" t="n">
        <f aca="false">COUNTIF('AI System Inventory'!$E$6:$E$305,"Tool, plugin, skill or MCP server")</f>
        <v>0</v>
      </c>
      <c r="D23" s="29" t="s">
        <v>139</v>
      </c>
      <c r="E23" s="24" t="n">
        <f aca="false">COUNTIF('AI System Inventory'!$AZ$6:$AZ$305,"Overdue")</f>
        <v>0</v>
      </c>
      <c r="G23" s="5" t="s">
        <v>140</v>
      </c>
      <c r="H23" s="24" t="n">
        <f aca="false">COUNTIF('AI System Inventory'!$N$6:$N$305,"None")</f>
        <v>0</v>
      </c>
    </row>
    <row r="24" customFormat="false" ht="15" hidden="false" customHeight="false" outlineLevel="0" collapsed="false">
      <c r="A24" s="5" t="s">
        <v>141</v>
      </c>
      <c r="B24" s="24" t="n">
        <f aca="false">COUNTIF('AI System Inventory'!$E$6:$E$305,"Training or fine-tuning data")</f>
        <v>0</v>
      </c>
      <c r="D24" s="26" t="s">
        <v>142</v>
      </c>
      <c r="E24" s="24" t="n">
        <f aca="false">COUNTIF('AI System Inventory'!$AZ$6:$AZ$305,"Due soon")</f>
        <v>1</v>
      </c>
      <c r="G24" s="5" t="s">
        <v>143</v>
      </c>
      <c r="H24" s="24" t="n">
        <f aca="false">COUNTIF('AI System Inventory'!$N$6:$N$305,"Support")</f>
        <v>0</v>
      </c>
    </row>
    <row r="25" customFormat="false" ht="15" hidden="false" customHeight="false" outlineLevel="0" collapsed="false">
      <c r="A25" s="5" t="s">
        <v>144</v>
      </c>
      <c r="B25" s="24" t="n">
        <f aca="false">COUNTIF('AI System Inventory'!$E$6:$E$305,"ML pipeline / model registry")</f>
        <v>0</v>
      </c>
      <c r="D25" s="23" t="s">
        <v>145</v>
      </c>
      <c r="E25" s="24" t="n">
        <f aca="false">COUNTIF('AI System Inventory'!$AZ$6:$AZ$305,"On track")</f>
        <v>1</v>
      </c>
      <c r="G25" s="5" t="s">
        <v>146</v>
      </c>
      <c r="H25" s="24" t="n">
        <f aca="false">COUNTIF('AI System Inventory'!$N$6:$N$305,"Decision")</f>
        <v>2</v>
      </c>
    </row>
    <row r="26" customFormat="false" ht="15" hidden="false" customHeight="false" outlineLevel="0" collapsed="false">
      <c r="A26" s="5" t="s">
        <v>147</v>
      </c>
      <c r="B26" s="24" t="n">
        <f aca="false">COUNTIF('AI System Inventory'!$E$6:$E$305,"AI infrastructure (compute, serving)")</f>
        <v>0</v>
      </c>
      <c r="D26" s="30" t="s">
        <v>148</v>
      </c>
      <c r="E26" s="24" t="n">
        <f aca="false">COUNTIF('AI System Inventory'!$AZ$6:$AZ$305,"Set last review")</f>
        <v>0</v>
      </c>
    </row>
    <row r="27" customFormat="false" ht="15" hidden="false" customHeight="false" outlineLevel="0" collapsed="false">
      <c r="A27" s="5" t="s">
        <v>149</v>
      </c>
      <c r="B27" s="24" t="n">
        <f aca="false">COUNTIF('AI System Inventory'!$E$6:$E$305,"Third-party product with embedded AI")</f>
        <v>2</v>
      </c>
      <c r="D27" s="28" t="s">
        <v>115</v>
      </c>
      <c r="E27" s="24" t="n">
        <f aca="false">COUNTIF('AI System Inventory'!$AZ$6:$AZ$305,"Retired")</f>
        <v>0</v>
      </c>
    </row>
    <row r="30" customFormat="false" ht="27.75" hidden="false" customHeight="true" outlineLevel="0" collapsed="false">
      <c r="A30" s="11" t="s">
        <v>60</v>
      </c>
      <c r="B30" s="11"/>
      <c r="C30" s="11"/>
      <c r="D30" s="11"/>
      <c r="E30" s="11"/>
      <c r="F30" s="11"/>
      <c r="G30" s="11"/>
      <c r="H30" s="11"/>
    </row>
  </sheetData>
  <mergeCells count="1">
    <mergeCell ref="A30:H3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A30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4"/>
    <col collapsed="false" customWidth="true" hidden="false" outlineLevel="0" max="3" min="3" style="0" width="10"/>
    <col collapsed="false" customWidth="true" hidden="false" outlineLevel="0" max="4" min="4" style="0" width="18"/>
    <col collapsed="false" customWidth="true" hidden="false" outlineLevel="0" max="5" min="5" style="0" width="22"/>
    <col collapsed="false" customWidth="true" hidden="false" outlineLevel="0" max="6" min="6" style="0" width="20"/>
    <col collapsed="false" customWidth="true" hidden="false" outlineLevel="0" max="7" min="7" style="0" width="30"/>
    <col collapsed="false" customWidth="true" hidden="false" outlineLevel="0" max="9" min="8" style="0" width="18"/>
    <col collapsed="false" customWidth="true" hidden="false" outlineLevel="0" max="11" min="10" style="0" width="16"/>
    <col collapsed="false" customWidth="true" hidden="false" outlineLevel="0" max="12" min="12" style="0" width="14"/>
    <col collapsed="false" customWidth="true" hidden="false" outlineLevel="0" max="13" min="13" style="0" width="10"/>
    <col collapsed="false" customWidth="true" hidden="false" outlineLevel="0" max="14" min="14" style="0" width="12"/>
    <col collapsed="false" customWidth="true" hidden="false" outlineLevel="0" max="15" min="15" style="0" width="13"/>
    <col collapsed="false" customWidth="true" hidden="false" outlineLevel="0" max="16" min="16" style="0" width="12"/>
    <col collapsed="false" customWidth="true" hidden="false" outlineLevel="0" max="18" min="17" style="0" width="22"/>
    <col collapsed="false" customWidth="true" hidden="false" outlineLevel="0" max="19" min="19" style="0" width="14"/>
    <col collapsed="false" customWidth="true" hidden="false" outlineLevel="0" max="21" min="20" style="0" width="12"/>
    <col collapsed="false" customWidth="true" hidden="false" outlineLevel="0" max="22" min="22" style="0" width="20"/>
    <col collapsed="false" customWidth="true" hidden="false" outlineLevel="0" max="23" min="23" style="0" width="16"/>
    <col collapsed="false" customWidth="true" hidden="false" outlineLevel="0" max="24" min="24" style="0" width="18"/>
    <col collapsed="false" customWidth="true" hidden="false" outlineLevel="0" max="25" min="25" style="0" width="12"/>
    <col collapsed="false" customWidth="true" hidden="false" outlineLevel="0" max="26" min="26" style="0" width="16"/>
    <col collapsed="false" customWidth="true" hidden="false" outlineLevel="0" max="27" min="27" style="0" width="12"/>
    <col collapsed="false" customWidth="true" hidden="false" outlineLevel="0" max="28" min="28" style="0" width="11"/>
    <col collapsed="false" customWidth="true" hidden="false" outlineLevel="0" max="29" min="29" style="0" width="18"/>
    <col collapsed="false" customWidth="true" hidden="false" outlineLevel="0" max="30" min="30" style="0" width="16"/>
    <col collapsed="false" customWidth="true" hidden="false" outlineLevel="0" max="31" min="31" style="0" width="22"/>
    <col collapsed="false" customWidth="true" hidden="false" outlineLevel="0" max="33" min="32" style="0" width="13"/>
    <col collapsed="false" customWidth="true" hidden="false" outlineLevel="0" max="34" min="34" style="0" width="16"/>
    <col collapsed="false" customWidth="true" hidden="false" outlineLevel="0" max="35" min="35" style="0" width="14"/>
    <col collapsed="false" customWidth="true" hidden="false" outlineLevel="0" max="36" min="36" style="0" width="20"/>
    <col collapsed="false" customWidth="true" hidden="false" outlineLevel="0" max="41" min="37" style="0" width="13"/>
    <col collapsed="false" customWidth="true" hidden="false" outlineLevel="0" max="43" min="42" style="0" width="16"/>
    <col collapsed="false" customWidth="true" hidden="false" outlineLevel="0" max="44" min="44" style="0" width="14"/>
    <col collapsed="false" customWidth="true" hidden="false" outlineLevel="0" max="45" min="45" style="0" width="16"/>
    <col collapsed="false" customWidth="true" hidden="false" outlineLevel="0" max="46" min="46" style="0" width="34"/>
    <col collapsed="false" customWidth="true" hidden="false" outlineLevel="0" max="47" min="47" style="0" width="30"/>
    <col collapsed="false" customWidth="true" hidden="false" outlineLevel="0" max="48" min="48" style="0" width="11"/>
    <col collapsed="false" customWidth="true" hidden="false" outlineLevel="0" max="51" min="49" style="0" width="13"/>
    <col collapsed="false" customWidth="true" hidden="false" outlineLevel="0" max="52" min="52" style="0" width="14"/>
    <col collapsed="false" customWidth="true" hidden="false" outlineLevel="0" max="53" min="53" style="0" width="30"/>
  </cols>
  <sheetData>
    <row r="1" customFormat="false" ht="30" hidden="false" customHeight="true" outlineLevel="0" collapsed="false">
      <c r="A1" s="31" t="s">
        <v>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row>
    <row r="2" customFormat="false" ht="15" hidden="false" customHeight="false" outlineLevel="0" collapsed="false">
      <c r="A2" s="33" t="s">
        <v>150</v>
      </c>
    </row>
    <row r="4" customFormat="false" ht="15" hidden="false" customHeight="false" outlineLevel="0" collapsed="false">
      <c r="A4" s="34" t="s">
        <v>151</v>
      </c>
      <c r="B4" s="34"/>
      <c r="C4" s="34"/>
      <c r="D4" s="34"/>
      <c r="E4" s="34"/>
      <c r="F4" s="34"/>
      <c r="G4" s="34"/>
      <c r="H4" s="34"/>
      <c r="I4" s="34"/>
      <c r="J4" s="34"/>
      <c r="K4" s="34"/>
      <c r="L4" s="34"/>
      <c r="M4" s="35" t="s">
        <v>152</v>
      </c>
      <c r="N4" s="35"/>
      <c r="O4" s="35"/>
      <c r="P4" s="35"/>
      <c r="Q4" s="35"/>
      <c r="R4" s="35"/>
      <c r="S4" s="35"/>
      <c r="T4" s="35"/>
      <c r="U4" s="35"/>
      <c r="V4" s="36" t="s">
        <v>153</v>
      </c>
      <c r="W4" s="36"/>
      <c r="X4" s="36"/>
      <c r="Y4" s="36"/>
      <c r="Z4" s="36"/>
      <c r="AA4" s="36"/>
      <c r="AB4" s="36"/>
      <c r="AC4" s="36"/>
      <c r="AD4" s="36"/>
      <c r="AE4" s="37" t="s">
        <v>154</v>
      </c>
      <c r="AF4" s="37"/>
      <c r="AG4" s="37"/>
      <c r="AH4" s="37"/>
      <c r="AI4" s="37"/>
      <c r="AJ4" s="37"/>
      <c r="AK4" s="38" t="s">
        <v>155</v>
      </c>
      <c r="AL4" s="38"/>
      <c r="AM4" s="38"/>
      <c r="AN4" s="38"/>
      <c r="AO4" s="38"/>
      <c r="AP4" s="38"/>
      <c r="AQ4" s="38"/>
      <c r="AR4" s="38"/>
      <c r="AS4" s="38"/>
      <c r="AT4" s="39" t="s">
        <v>156</v>
      </c>
      <c r="AU4" s="39"/>
      <c r="AV4" s="39"/>
      <c r="AW4" s="39"/>
      <c r="AX4" s="39"/>
      <c r="AY4" s="39"/>
      <c r="AZ4" s="39"/>
      <c r="BA4" s="39"/>
    </row>
    <row r="5" customFormat="false" ht="57.75" hidden="false" customHeight="true" outlineLevel="0" collapsed="false">
      <c r="A5" s="40" t="s">
        <v>157</v>
      </c>
      <c r="B5" s="40" t="s">
        <v>158</v>
      </c>
      <c r="C5" s="40" t="s">
        <v>159</v>
      </c>
      <c r="D5" s="40" t="s">
        <v>160</v>
      </c>
      <c r="E5" s="40" t="s">
        <v>161</v>
      </c>
      <c r="F5" s="40" t="s">
        <v>162</v>
      </c>
      <c r="G5" s="40" t="s">
        <v>163</v>
      </c>
      <c r="H5" s="40" t="s">
        <v>164</v>
      </c>
      <c r="I5" s="40" t="s">
        <v>165</v>
      </c>
      <c r="J5" s="40" t="s">
        <v>166</v>
      </c>
      <c r="K5" s="40" t="s">
        <v>167</v>
      </c>
      <c r="L5" s="40" t="s">
        <v>168</v>
      </c>
      <c r="M5" s="41" t="s">
        <v>169</v>
      </c>
      <c r="N5" s="41" t="s">
        <v>170</v>
      </c>
      <c r="O5" s="41" t="s">
        <v>171</v>
      </c>
      <c r="P5" s="41" t="s">
        <v>172</v>
      </c>
      <c r="Q5" s="41" t="s">
        <v>173</v>
      </c>
      <c r="R5" s="41" t="s">
        <v>174</v>
      </c>
      <c r="S5" s="41" t="s">
        <v>175</v>
      </c>
      <c r="T5" s="41" t="s">
        <v>176</v>
      </c>
      <c r="U5" s="41" t="s">
        <v>177</v>
      </c>
      <c r="V5" s="42" t="s">
        <v>178</v>
      </c>
      <c r="W5" s="42" t="s">
        <v>179</v>
      </c>
      <c r="X5" s="42" t="s">
        <v>180</v>
      </c>
      <c r="Y5" s="42" t="s">
        <v>181</v>
      </c>
      <c r="Z5" s="42" t="s">
        <v>182</v>
      </c>
      <c r="AA5" s="42" t="s">
        <v>183</v>
      </c>
      <c r="AB5" s="42" t="s">
        <v>184</v>
      </c>
      <c r="AC5" s="42" t="s">
        <v>185</v>
      </c>
      <c r="AD5" s="42" t="s">
        <v>186</v>
      </c>
      <c r="AE5" s="43" t="s">
        <v>187</v>
      </c>
      <c r="AF5" s="43" t="s">
        <v>188</v>
      </c>
      <c r="AG5" s="43" t="s">
        <v>189</v>
      </c>
      <c r="AH5" s="43" t="s">
        <v>190</v>
      </c>
      <c r="AI5" s="43" t="s">
        <v>191</v>
      </c>
      <c r="AJ5" s="43" t="s">
        <v>192</v>
      </c>
      <c r="AK5" s="44" t="s">
        <v>193</v>
      </c>
      <c r="AL5" s="44" t="s">
        <v>194</v>
      </c>
      <c r="AM5" s="44" t="s">
        <v>195</v>
      </c>
      <c r="AN5" s="44" t="s">
        <v>196</v>
      </c>
      <c r="AO5" s="44" t="s">
        <v>197</v>
      </c>
      <c r="AP5" s="44" t="s">
        <v>198</v>
      </c>
      <c r="AQ5" s="44" t="s">
        <v>199</v>
      </c>
      <c r="AR5" s="44" t="s">
        <v>200</v>
      </c>
      <c r="AS5" s="44" t="s">
        <v>201</v>
      </c>
      <c r="AT5" s="45" t="s">
        <v>202</v>
      </c>
      <c r="AU5" s="45" t="s">
        <v>203</v>
      </c>
      <c r="AV5" s="45" t="s">
        <v>204</v>
      </c>
      <c r="AW5" s="45" t="s">
        <v>205</v>
      </c>
      <c r="AX5" s="45" t="s">
        <v>206</v>
      </c>
      <c r="AY5" s="45" t="s">
        <v>207</v>
      </c>
      <c r="AZ5" s="45" t="s">
        <v>208</v>
      </c>
      <c r="BA5" s="45" t="s">
        <v>209</v>
      </c>
    </row>
    <row r="6" customFormat="false" ht="46.25" hidden="false" customHeight="false" outlineLevel="0" collapsed="false">
      <c r="A6" s="46" t="s">
        <v>210</v>
      </c>
      <c r="B6" s="47" t="s">
        <v>211</v>
      </c>
      <c r="C6" s="47" t="s">
        <v>212</v>
      </c>
      <c r="D6" s="47" t="s">
        <v>123</v>
      </c>
      <c r="E6" s="47" t="s">
        <v>149</v>
      </c>
      <c r="F6" s="47" t="s">
        <v>213</v>
      </c>
      <c r="G6" s="47" t="s">
        <v>214</v>
      </c>
      <c r="H6" s="47" t="s">
        <v>215</v>
      </c>
      <c r="I6" s="47" t="s">
        <v>216</v>
      </c>
      <c r="J6" s="47"/>
      <c r="K6" s="47" t="s">
        <v>217</v>
      </c>
      <c r="L6" s="47"/>
      <c r="M6" s="47" t="s">
        <v>112</v>
      </c>
      <c r="N6" s="47" t="s">
        <v>146</v>
      </c>
      <c r="O6" s="47" t="s">
        <v>111</v>
      </c>
      <c r="P6" s="47" t="s">
        <v>218</v>
      </c>
      <c r="Q6" s="47"/>
      <c r="R6" s="47" t="s">
        <v>219</v>
      </c>
      <c r="S6" s="47" t="s">
        <v>220</v>
      </c>
      <c r="T6" s="47" t="s">
        <v>218</v>
      </c>
      <c r="U6" s="47" t="s">
        <v>218</v>
      </c>
      <c r="V6" s="47" t="s">
        <v>221</v>
      </c>
      <c r="W6" s="47"/>
      <c r="X6" s="47" t="s">
        <v>222</v>
      </c>
      <c r="Y6" s="47" t="s">
        <v>223</v>
      </c>
      <c r="Z6" s="47"/>
      <c r="AA6" s="47" t="s">
        <v>224</v>
      </c>
      <c r="AB6" s="47" t="s">
        <v>218</v>
      </c>
      <c r="AC6" s="47"/>
      <c r="AD6" s="47"/>
      <c r="AE6" s="47" t="s">
        <v>225</v>
      </c>
      <c r="AF6" s="47"/>
      <c r="AG6" s="47"/>
      <c r="AH6" s="47"/>
      <c r="AI6" s="47"/>
      <c r="AJ6" s="47"/>
      <c r="AK6" s="48" t="n">
        <v>46154</v>
      </c>
      <c r="AL6" s="48" t="n">
        <v>46162</v>
      </c>
      <c r="AM6" s="48" t="n">
        <v>46174</v>
      </c>
      <c r="AN6" s="48" t="n">
        <v>46157</v>
      </c>
      <c r="AO6" s="48" t="n">
        <v>46142</v>
      </c>
      <c r="AP6" s="47"/>
      <c r="AQ6" s="47"/>
      <c r="AR6" s="47" t="s">
        <v>226</v>
      </c>
      <c r="AS6" s="47"/>
      <c r="AT6" s="49" t="str">
        <f aca="false">IF(M6="","",IFERROR(VLOOKUP(M6,Settings!$A$6:$C$8,3,FALSE()),""))</f>
        <v>Full impact assessment; bias test; human oversight and kill switch test; residency attestation; approval by AI governance lead.</v>
      </c>
      <c r="AU6" s="49" t="str">
        <f aca="false">IF(A6="","",IF(LEN(IF((B6="")+(D6="")+(G6="")+(H6="")+(I6="")+(M6="")+(N6="")+(O6="")+(R6="")+(AV6="")&gt;0,((B6="")+(D6="")+(G6="")+(H6="")+(I6="")+(M6="")+(N6="")+(O6="")+(R6="")+(AV6=""))&amp;" required field(s) blank. ","")&amp;IF(AND(M6="High",AK6=""),"High tier: impact assessment date missing. ","")&amp;IF(AND(M6="High",AL6=""),"High tier: bias test date missing. ","")&amp;IF(AND(M6="High",AM6=""),"High tier: kill switch test missing. ","")&amp;IF(AND(M6&lt;&gt;"High",OR(T6="Yes",N6="Decision")),"Check tier: decisions about people or sensitive data are mandatory High (T01). ","")&amp;IF(AND(OR(D6="Bought (SaaS or licensed)",D6="Embedded in vendor product"),AO6=""),"Vendor review date missing. ","")&amp;IF(AND(AB6="Yes",AC6=""),"Transfer mechanism missing. ","")&amp;IF(AND(P6="Yes",Q6=""),"List the tools it can call. ","")&amp;IF(AND(AG6="High-risk",AP6=""),"EU high-risk: technical file status missing. ",""))=0,"OK",TRIM(IF((B6="")+(D6="")+(G6="")+(H6="")+(I6="")+(M6="")+(N6="")+(O6="")+(R6="")+(AV6="")&gt;0,((B6="")+(D6="")+(G6="")+(H6="")+(I6="")+(M6="")+(N6="")+(O6="")+(R6="")+(AV6=""))&amp;" required field(s) blank. ","")&amp;IF(AND(M6="High",AK6=""),"High tier: impact assessment date missing. ","")&amp;IF(AND(M6="High",AL6=""),"High tier: bias test date missing. ","")&amp;IF(AND(M6="High",AM6=""),"High tier: kill switch test missing. ","")&amp;IF(AND(M6&lt;&gt;"High",OR(T6="Yes",N6="Decision")),"Check tier: decisions about people or sensitive data are mandatory High (T01). ","")&amp;IF(AND(OR(D6="Bought (SaaS or licensed)",D6="Embedded in vendor product"),AO6=""),"Vendor review date missing. ","")&amp;IF(AND(AB6="Yes",AC6=""),"Transfer mechanism missing. ","")&amp;IF(AND(P6="Yes",Q6=""),"List the tools it can call. ","")&amp;IF(AND(AG6="High-risk",AP6=""),"EU high-risk: technical file status missing. ",""))))</f>
        <v>OK</v>
      </c>
      <c r="AV6" s="47" t="s">
        <v>113</v>
      </c>
      <c r="AW6" s="48"/>
      <c r="AX6" s="48" t="n">
        <v>46154</v>
      </c>
      <c r="AY6" s="50" t="n">
        <f aca="false">IF(OR(AX6="",M6=""),"",EDATE(AX6,IFERROR(VLOOKUP(M6,Settings!$A$6:$B$8,2,FALSE()),12)))</f>
        <v>46338</v>
      </c>
      <c r="AZ6" s="49" t="str">
        <f aca="true">IF(A6="","",IF(AV6="Retired","Retired",IF(AY6="","Set last review",IF(AY6&lt;TODAY(),"Overdue",IF(AY6-TODAY()&lt;=Settings!$B$12,"Due soon","On track")))))</f>
        <v>Due soon</v>
      </c>
      <c r="BA6" s="47" t="s">
        <v>227</v>
      </c>
    </row>
    <row r="7" customFormat="false" ht="46.25" hidden="false" customHeight="false" outlineLevel="0" collapsed="false">
      <c r="A7" s="46" t="s">
        <v>228</v>
      </c>
      <c r="B7" s="47" t="s">
        <v>229</v>
      </c>
      <c r="C7" s="47" t="s">
        <v>230</v>
      </c>
      <c r="D7" s="47" t="s">
        <v>123</v>
      </c>
      <c r="E7" s="47" t="s">
        <v>149</v>
      </c>
      <c r="F7" s="47" t="s">
        <v>213</v>
      </c>
      <c r="G7" s="47" t="s">
        <v>231</v>
      </c>
      <c r="H7" s="47" t="s">
        <v>232</v>
      </c>
      <c r="I7" s="47" t="s">
        <v>233</v>
      </c>
      <c r="J7" s="47"/>
      <c r="K7" s="47" t="s">
        <v>217</v>
      </c>
      <c r="L7" s="47"/>
      <c r="M7" s="47" t="s">
        <v>112</v>
      </c>
      <c r="N7" s="47" t="s">
        <v>146</v>
      </c>
      <c r="O7" s="47" t="s">
        <v>111</v>
      </c>
      <c r="P7" s="47" t="s">
        <v>218</v>
      </c>
      <c r="Q7" s="47"/>
      <c r="R7" s="47" t="s">
        <v>234</v>
      </c>
      <c r="S7" s="47" t="s">
        <v>220</v>
      </c>
      <c r="T7" s="47" t="s">
        <v>218</v>
      </c>
      <c r="U7" s="47" t="s">
        <v>218</v>
      </c>
      <c r="V7" s="47" t="s">
        <v>235</v>
      </c>
      <c r="W7" s="47"/>
      <c r="X7" s="47" t="s">
        <v>236</v>
      </c>
      <c r="Y7" s="47" t="s">
        <v>237</v>
      </c>
      <c r="Z7" s="47"/>
      <c r="AA7" s="47" t="s">
        <v>238</v>
      </c>
      <c r="AB7" s="47" t="s">
        <v>218</v>
      </c>
      <c r="AC7" s="47"/>
      <c r="AD7" s="47"/>
      <c r="AE7" s="47" t="s">
        <v>239</v>
      </c>
      <c r="AF7" s="47" t="s">
        <v>240</v>
      </c>
      <c r="AG7" s="47" t="s">
        <v>124</v>
      </c>
      <c r="AH7" s="47" t="s">
        <v>241</v>
      </c>
      <c r="AI7" s="47" t="s">
        <v>242</v>
      </c>
      <c r="AJ7" s="47" t="s">
        <v>243</v>
      </c>
      <c r="AK7" s="48" t="n">
        <v>46280</v>
      </c>
      <c r="AL7" s="48" t="n">
        <v>46285</v>
      </c>
      <c r="AM7" s="48" t="n">
        <v>46266</v>
      </c>
      <c r="AN7" s="48"/>
      <c r="AO7" s="48"/>
      <c r="AP7" s="47" t="s">
        <v>244</v>
      </c>
      <c r="AQ7" s="47" t="s">
        <v>245</v>
      </c>
      <c r="AR7" s="47" t="s">
        <v>246</v>
      </c>
      <c r="AS7" s="47"/>
      <c r="AT7" s="49" t="str">
        <f aca="false">IF(M7="","",IFERROR(VLOOKUP(M7,Settings!$A$6:$C$8,3,FALSE()),""))</f>
        <v>Full impact assessment; bias test; human oversight and kill switch test; residency attestation; approval by AI governance lead.</v>
      </c>
      <c r="AU7" s="49" t="str">
        <f aca="false">IF(A7="","",IF(LEN(IF((B7="")+(D7="")+(G7="")+(H7="")+(I7="")+(M7="")+(N7="")+(O7="")+(R7="")+(AV7="")&gt;0,((B7="")+(D7="")+(G7="")+(H7="")+(I7="")+(M7="")+(N7="")+(O7="")+(R7="")+(AV7=""))&amp;" required field(s) blank. ","")&amp;IF(AND(M7="High",AK7=""),"High tier: impact assessment date missing. ","")&amp;IF(AND(M7="High",AL7=""),"High tier: bias test date missing. ","")&amp;IF(AND(M7="High",AM7=""),"High tier: kill switch test missing. ","")&amp;IF(AND(M7&lt;&gt;"High",OR(T7="Yes",N7="Decision")),"Check tier: decisions about people or sensitive data are mandatory High (T01). ","")&amp;IF(AND(OR(D7="Bought (SaaS or licensed)",D7="Embedded in vendor product"),AO7=""),"Vendor review date missing. ","")&amp;IF(AND(AB7="Yes",AC7=""),"Transfer mechanism missing. ","")&amp;IF(AND(P7="Yes",Q7=""),"List the tools it can call. ","")&amp;IF(AND(AG7="High-risk",AP7=""),"EU high-risk: technical file status missing. ",""))=0,"OK",TRIM(IF((B7="")+(D7="")+(G7="")+(H7="")+(I7="")+(M7="")+(N7="")+(O7="")+(R7="")+(AV7="")&gt;0,((B7="")+(D7="")+(G7="")+(H7="")+(I7="")+(M7="")+(N7="")+(O7="")+(R7="")+(AV7=""))&amp;" required field(s) blank. ","")&amp;IF(AND(M7="High",AK7=""),"High tier: impact assessment date missing. ","")&amp;IF(AND(M7="High",AL7=""),"High tier: bias test date missing. ","")&amp;IF(AND(M7="High",AM7=""),"High tier: kill switch test missing. ","")&amp;IF(AND(M7&lt;&gt;"High",OR(T7="Yes",N7="Decision")),"Check tier: decisions about people or sensitive data are mandatory High (T01). ","")&amp;IF(AND(OR(D7="Bought (SaaS or licensed)",D7="Embedded in vendor product"),AO7=""),"Vendor review date missing. ","")&amp;IF(AND(AB7="Yes",AC7=""),"Transfer mechanism missing. ","")&amp;IF(AND(P7="Yes",Q7=""),"List the tools it can call. ","")&amp;IF(AND(AG7="High-risk",AP7=""),"EU high-risk: technical file status missing. ",""))))</f>
        <v>Vendor review date missing.</v>
      </c>
      <c r="AV7" s="47" t="s">
        <v>110</v>
      </c>
      <c r="AW7" s="48"/>
      <c r="AX7" s="48" t="n">
        <v>46280</v>
      </c>
      <c r="AY7" s="50" t="n">
        <f aca="false">IF(OR(AX7="",M7=""),"",EDATE(AX7,IFERROR(VLOOKUP(M7,Settings!$A$6:$B$8,2,FALSE()),12)))</f>
        <v>46461</v>
      </c>
      <c r="AZ7" s="49" t="str">
        <f aca="true">IF(A7="","",IF(AV7="Retired","Retired",IF(AY7="","Set last review",IF(AY7&lt;TODAY(),"Overdue",IF(AY7-TODAY()&lt;=Settings!$B$12,"Due soon","On track")))))</f>
        <v>On track</v>
      </c>
      <c r="BA7" s="47" t="s">
        <v>247</v>
      </c>
    </row>
    <row r="8" customFormat="false" ht="15" hidden="false" customHeight="false" outlineLevel="0" collapsed="false">
      <c r="A8" s="46"/>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8"/>
      <c r="AL8" s="48"/>
      <c r="AM8" s="48"/>
      <c r="AN8" s="48"/>
      <c r="AO8" s="48"/>
      <c r="AP8" s="47"/>
      <c r="AQ8" s="47"/>
      <c r="AR8" s="47"/>
      <c r="AS8" s="47"/>
      <c r="AT8" s="49" t="str">
        <f aca="false">IF(M8="","",IFERROR(VLOOKUP(M8,Settings!$A$6:$C$8,3,FALSE()),""))</f>
        <v/>
      </c>
      <c r="AU8" s="49" t="str">
        <f aca="false">IF(A8="","",IF(LEN(IF((B8="")+(D8="")+(G8="")+(H8="")+(I8="")+(M8="")+(N8="")+(O8="")+(R8="")+(AV8="")&gt;0,((B8="")+(D8="")+(G8="")+(H8="")+(I8="")+(M8="")+(N8="")+(O8="")+(R8="")+(AV8=""))&amp;" required field(s) blank. ","")&amp;IF(AND(M8="High",AK8=""),"High tier: impact assessment date missing. ","")&amp;IF(AND(M8="High",AL8=""),"High tier: bias test date missing. ","")&amp;IF(AND(M8="High",AM8=""),"High tier: kill switch test missing. ","")&amp;IF(AND(M8&lt;&gt;"High",OR(T8="Yes",N8="Decision")),"Check tier: decisions about people or sensitive data are mandatory High (T01). ","")&amp;IF(AND(OR(D8="Bought (SaaS or licensed)",D8="Embedded in vendor product"),AO8=""),"Vendor review date missing. ","")&amp;IF(AND(AB8="Yes",AC8=""),"Transfer mechanism missing. ","")&amp;IF(AND(P8="Yes",Q8=""),"List the tools it can call. ","")&amp;IF(AND(AG8="High-risk",AP8=""),"EU high-risk: technical file status missing. ",""))=0,"OK",TRIM(IF((B8="")+(D8="")+(G8="")+(H8="")+(I8="")+(M8="")+(N8="")+(O8="")+(R8="")+(AV8="")&gt;0,((B8="")+(D8="")+(G8="")+(H8="")+(I8="")+(M8="")+(N8="")+(O8="")+(R8="")+(AV8=""))&amp;" required field(s) blank. ","")&amp;IF(AND(M8="High",AK8=""),"High tier: impact assessment date missing. ","")&amp;IF(AND(M8="High",AL8=""),"High tier: bias test date missing. ","")&amp;IF(AND(M8="High",AM8=""),"High tier: kill switch test missing. ","")&amp;IF(AND(M8&lt;&gt;"High",OR(T8="Yes",N8="Decision")),"Check tier: decisions about people or sensitive data are mandatory High (T01). ","")&amp;IF(AND(OR(D8="Bought (SaaS or licensed)",D8="Embedded in vendor product"),AO8=""),"Vendor review date missing. ","")&amp;IF(AND(AB8="Yes",AC8=""),"Transfer mechanism missing. ","")&amp;IF(AND(P8="Yes",Q8=""),"List the tools it can call. ","")&amp;IF(AND(AG8="High-risk",AP8=""),"EU high-risk: technical file status missing. ",""))))</f>
        <v/>
      </c>
      <c r="AV8" s="47"/>
      <c r="AW8" s="48"/>
      <c r="AX8" s="48"/>
      <c r="AY8" s="50" t="str">
        <f aca="false">IF(OR(AX8="",M8=""),"",EDATE(AX8,IFERROR(VLOOKUP(M8,Settings!$A$6:$B$8,2,FALSE()),12)))</f>
        <v/>
      </c>
      <c r="AZ8" s="49" t="str">
        <f aca="true">IF(A8="","",IF(AV8="Retired","Retired",IF(AY8="","Set last review",IF(AY8&lt;TODAY(),"Overdue",IF(AY8-TODAY()&lt;=Settings!$B$12,"Due soon","On track")))))</f>
        <v/>
      </c>
      <c r="BA8" s="47"/>
    </row>
    <row r="9" customFormat="false" ht="15" hidden="false" customHeight="false" outlineLevel="0" collapsed="false">
      <c r="A9" s="46"/>
      <c r="B9" s="47"/>
      <c r="C9" s="47"/>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8"/>
      <c r="AL9" s="48"/>
      <c r="AM9" s="48"/>
      <c r="AN9" s="48"/>
      <c r="AO9" s="48"/>
      <c r="AP9" s="47"/>
      <c r="AQ9" s="47"/>
      <c r="AR9" s="47"/>
      <c r="AS9" s="47"/>
      <c r="AT9" s="49" t="str">
        <f aca="false">IF(M9="","",IFERROR(VLOOKUP(M9,Settings!$A$6:$C$8,3,FALSE()),""))</f>
        <v/>
      </c>
      <c r="AU9" s="49" t="str">
        <f aca="false">IF(A9="","",IF(LEN(IF((B9="")+(D9="")+(G9="")+(H9="")+(I9="")+(M9="")+(N9="")+(O9="")+(R9="")+(AV9="")&gt;0,((B9="")+(D9="")+(G9="")+(H9="")+(I9="")+(M9="")+(N9="")+(O9="")+(R9="")+(AV9=""))&amp;" required field(s) blank. ","")&amp;IF(AND(M9="High",AK9=""),"High tier: impact assessment date missing. ","")&amp;IF(AND(M9="High",AL9=""),"High tier: bias test date missing. ","")&amp;IF(AND(M9="High",AM9=""),"High tier: kill switch test missing. ","")&amp;IF(AND(M9&lt;&gt;"High",OR(T9="Yes",N9="Decision")),"Check tier: decisions about people or sensitive data are mandatory High (T01). ","")&amp;IF(AND(OR(D9="Bought (SaaS or licensed)",D9="Embedded in vendor product"),AO9=""),"Vendor review date missing. ","")&amp;IF(AND(AB9="Yes",AC9=""),"Transfer mechanism missing. ","")&amp;IF(AND(P9="Yes",Q9=""),"List the tools it can call. ","")&amp;IF(AND(AG9="High-risk",AP9=""),"EU high-risk: technical file status missing. ",""))=0,"OK",TRIM(IF((B9="")+(D9="")+(G9="")+(H9="")+(I9="")+(M9="")+(N9="")+(O9="")+(R9="")+(AV9="")&gt;0,((B9="")+(D9="")+(G9="")+(H9="")+(I9="")+(M9="")+(N9="")+(O9="")+(R9="")+(AV9=""))&amp;" required field(s) blank. ","")&amp;IF(AND(M9="High",AK9=""),"High tier: impact assessment date missing. ","")&amp;IF(AND(M9="High",AL9=""),"High tier: bias test date missing. ","")&amp;IF(AND(M9="High",AM9=""),"High tier: kill switch test missing. ","")&amp;IF(AND(M9&lt;&gt;"High",OR(T9="Yes",N9="Decision")),"Check tier: decisions about people or sensitive data are mandatory High (T01). ","")&amp;IF(AND(OR(D9="Bought (SaaS or licensed)",D9="Embedded in vendor product"),AO9=""),"Vendor review date missing. ","")&amp;IF(AND(AB9="Yes",AC9=""),"Transfer mechanism missing. ","")&amp;IF(AND(P9="Yes",Q9=""),"List the tools it can call. ","")&amp;IF(AND(AG9="High-risk",AP9=""),"EU high-risk: technical file status missing. ",""))))</f>
        <v/>
      </c>
      <c r="AV9" s="47"/>
      <c r="AW9" s="48"/>
      <c r="AX9" s="48"/>
      <c r="AY9" s="50" t="str">
        <f aca="false">IF(OR(AX9="",M9=""),"",EDATE(AX9,IFERROR(VLOOKUP(M9,Settings!$A$6:$B$8,2,FALSE()),12)))</f>
        <v/>
      </c>
      <c r="AZ9" s="49" t="str">
        <f aca="true">IF(A9="","",IF(AV9="Retired","Retired",IF(AY9="","Set last review",IF(AY9&lt;TODAY(),"Overdue",IF(AY9-TODAY()&lt;=Settings!$B$12,"Due soon","On track")))))</f>
        <v/>
      </c>
      <c r="BA9" s="47"/>
    </row>
    <row r="10" customFormat="false" ht="15" hidden="false" customHeight="false" outlineLevel="0" collapsed="false">
      <c r="A10" s="46"/>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8"/>
      <c r="AL10" s="48"/>
      <c r="AM10" s="48"/>
      <c r="AN10" s="48"/>
      <c r="AO10" s="48"/>
      <c r="AP10" s="47"/>
      <c r="AQ10" s="47"/>
      <c r="AR10" s="47"/>
      <c r="AS10" s="47"/>
      <c r="AT10" s="49" t="str">
        <f aca="false">IF(M10="","",IFERROR(VLOOKUP(M10,Settings!$A$6:$C$8,3,FALSE()),""))</f>
        <v/>
      </c>
      <c r="AU10" s="49" t="str">
        <f aca="false">IF(A10="","",IF(LEN(IF((B10="")+(D10="")+(G10="")+(H10="")+(I10="")+(M10="")+(N10="")+(O10="")+(R10="")+(AV10="")&gt;0,((B10="")+(D10="")+(G10="")+(H10="")+(I10="")+(M10="")+(N10="")+(O10="")+(R10="")+(AV10=""))&amp;" required field(s) blank. ","")&amp;IF(AND(M10="High",AK10=""),"High tier: impact assessment date missing. ","")&amp;IF(AND(M10="High",AL10=""),"High tier: bias test date missing. ","")&amp;IF(AND(M10="High",AM10=""),"High tier: kill switch test missing. ","")&amp;IF(AND(M10&lt;&gt;"High",OR(T10="Yes",N10="Decision")),"Check tier: decisions about people or sensitive data are mandatory High (T01). ","")&amp;IF(AND(OR(D10="Bought (SaaS or licensed)",D10="Embedded in vendor product"),AO10=""),"Vendor review date missing. ","")&amp;IF(AND(AB10="Yes",AC10=""),"Transfer mechanism missing. ","")&amp;IF(AND(P10="Yes",Q10=""),"List the tools it can call. ","")&amp;IF(AND(AG10="High-risk",AP10=""),"EU high-risk: technical file status missing. ",""))=0,"OK",TRIM(IF((B10="")+(D10="")+(G10="")+(H10="")+(I10="")+(M10="")+(N10="")+(O10="")+(R10="")+(AV10="")&gt;0,((B10="")+(D10="")+(G10="")+(H10="")+(I10="")+(M10="")+(N10="")+(O10="")+(R10="")+(AV10=""))&amp;" required field(s) blank. ","")&amp;IF(AND(M10="High",AK10=""),"High tier: impact assessment date missing. ","")&amp;IF(AND(M10="High",AL10=""),"High tier: bias test date missing. ","")&amp;IF(AND(M10="High",AM10=""),"High tier: kill switch test missing. ","")&amp;IF(AND(M10&lt;&gt;"High",OR(T10="Yes",N10="Decision")),"Check tier: decisions about people or sensitive data are mandatory High (T01). ","")&amp;IF(AND(OR(D10="Bought (SaaS or licensed)",D10="Embedded in vendor product"),AO10=""),"Vendor review date missing. ","")&amp;IF(AND(AB10="Yes",AC10=""),"Transfer mechanism missing. ","")&amp;IF(AND(P10="Yes",Q10=""),"List the tools it can call. ","")&amp;IF(AND(AG10="High-risk",AP10=""),"EU high-risk: technical file status missing. ",""))))</f>
        <v/>
      </c>
      <c r="AV10" s="47"/>
      <c r="AW10" s="48"/>
      <c r="AX10" s="48"/>
      <c r="AY10" s="50" t="str">
        <f aca="false">IF(OR(AX10="",M10=""),"",EDATE(AX10,IFERROR(VLOOKUP(M10,Settings!$A$6:$B$8,2,FALSE()),12)))</f>
        <v/>
      </c>
      <c r="AZ10" s="49" t="str">
        <f aca="true">IF(A10="","",IF(AV10="Retired","Retired",IF(AY10="","Set last review",IF(AY10&lt;TODAY(),"Overdue",IF(AY10-TODAY()&lt;=Settings!$B$12,"Due soon","On track")))))</f>
        <v/>
      </c>
      <c r="BA10" s="47"/>
    </row>
    <row r="11" customFormat="false" ht="15" hidden="false" customHeight="false" outlineLevel="0" collapsed="false">
      <c r="A11" s="46"/>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8"/>
      <c r="AL11" s="48"/>
      <c r="AM11" s="48"/>
      <c r="AN11" s="48"/>
      <c r="AO11" s="48"/>
      <c r="AP11" s="47"/>
      <c r="AQ11" s="47"/>
      <c r="AR11" s="47"/>
      <c r="AS11" s="47"/>
      <c r="AT11" s="49" t="str">
        <f aca="false">IF(M11="","",IFERROR(VLOOKUP(M11,Settings!$A$6:$C$8,3,FALSE()),""))</f>
        <v/>
      </c>
      <c r="AU11" s="49" t="str">
        <f aca="false">IF(A11="","",IF(LEN(IF((B11="")+(D11="")+(G11="")+(H11="")+(I11="")+(M11="")+(N11="")+(O11="")+(R11="")+(AV11="")&gt;0,((B11="")+(D11="")+(G11="")+(H11="")+(I11="")+(M11="")+(N11="")+(O11="")+(R11="")+(AV11=""))&amp;" required field(s) blank. ","")&amp;IF(AND(M11="High",AK11=""),"High tier: impact assessment date missing. ","")&amp;IF(AND(M11="High",AL11=""),"High tier: bias test date missing. ","")&amp;IF(AND(M11="High",AM11=""),"High tier: kill switch test missing. ","")&amp;IF(AND(M11&lt;&gt;"High",OR(T11="Yes",N11="Decision")),"Check tier: decisions about people or sensitive data are mandatory High (T01). ","")&amp;IF(AND(OR(D11="Bought (SaaS or licensed)",D11="Embedded in vendor product"),AO11=""),"Vendor review date missing. ","")&amp;IF(AND(AB11="Yes",AC11=""),"Transfer mechanism missing. ","")&amp;IF(AND(P11="Yes",Q11=""),"List the tools it can call. ","")&amp;IF(AND(AG11="High-risk",AP11=""),"EU high-risk: technical file status missing. ",""))=0,"OK",TRIM(IF((B11="")+(D11="")+(G11="")+(H11="")+(I11="")+(M11="")+(N11="")+(O11="")+(R11="")+(AV11="")&gt;0,((B11="")+(D11="")+(G11="")+(H11="")+(I11="")+(M11="")+(N11="")+(O11="")+(R11="")+(AV11=""))&amp;" required field(s) blank. ","")&amp;IF(AND(M11="High",AK11=""),"High tier: impact assessment date missing. ","")&amp;IF(AND(M11="High",AL11=""),"High tier: bias test date missing. ","")&amp;IF(AND(M11="High",AM11=""),"High tier: kill switch test missing. ","")&amp;IF(AND(M11&lt;&gt;"High",OR(T11="Yes",N11="Decision")),"Check tier: decisions about people or sensitive data are mandatory High (T01). ","")&amp;IF(AND(OR(D11="Bought (SaaS or licensed)",D11="Embedded in vendor product"),AO11=""),"Vendor review date missing. ","")&amp;IF(AND(AB11="Yes",AC11=""),"Transfer mechanism missing. ","")&amp;IF(AND(P11="Yes",Q11=""),"List the tools it can call. ","")&amp;IF(AND(AG11="High-risk",AP11=""),"EU high-risk: technical file status missing. ",""))))</f>
        <v/>
      </c>
      <c r="AV11" s="47"/>
      <c r="AW11" s="48"/>
      <c r="AX11" s="48"/>
      <c r="AY11" s="50" t="str">
        <f aca="false">IF(OR(AX11="",M11=""),"",EDATE(AX11,IFERROR(VLOOKUP(M11,Settings!$A$6:$B$8,2,FALSE()),12)))</f>
        <v/>
      </c>
      <c r="AZ11" s="49" t="str">
        <f aca="true">IF(A11="","",IF(AV11="Retired","Retired",IF(AY11="","Set last review",IF(AY11&lt;TODAY(),"Overdue",IF(AY11-TODAY()&lt;=Settings!$B$12,"Due soon","On track")))))</f>
        <v/>
      </c>
      <c r="BA11" s="47"/>
    </row>
    <row r="12" customFormat="false" ht="15" hidden="false" customHeight="false" outlineLevel="0" collapsed="false">
      <c r="A12" s="46"/>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8"/>
      <c r="AL12" s="48"/>
      <c r="AM12" s="48"/>
      <c r="AN12" s="48"/>
      <c r="AO12" s="48"/>
      <c r="AP12" s="47"/>
      <c r="AQ12" s="47"/>
      <c r="AR12" s="47"/>
      <c r="AS12" s="47"/>
      <c r="AT12" s="49" t="str">
        <f aca="false">IF(M12="","",IFERROR(VLOOKUP(M12,Settings!$A$6:$C$8,3,FALSE()),""))</f>
        <v/>
      </c>
      <c r="AU12" s="49" t="str">
        <f aca="false">IF(A12="","",IF(LEN(IF((B12="")+(D12="")+(G12="")+(H12="")+(I12="")+(M12="")+(N12="")+(O12="")+(R12="")+(AV12="")&gt;0,((B12="")+(D12="")+(G12="")+(H12="")+(I12="")+(M12="")+(N12="")+(O12="")+(R12="")+(AV12=""))&amp;" required field(s) blank. ","")&amp;IF(AND(M12="High",AK12=""),"High tier: impact assessment date missing. ","")&amp;IF(AND(M12="High",AL12=""),"High tier: bias test date missing. ","")&amp;IF(AND(M12="High",AM12=""),"High tier: kill switch test missing. ","")&amp;IF(AND(M12&lt;&gt;"High",OR(T12="Yes",N12="Decision")),"Check tier: decisions about people or sensitive data are mandatory High (T01). ","")&amp;IF(AND(OR(D12="Bought (SaaS or licensed)",D12="Embedded in vendor product"),AO12=""),"Vendor review date missing. ","")&amp;IF(AND(AB12="Yes",AC12=""),"Transfer mechanism missing. ","")&amp;IF(AND(P12="Yes",Q12=""),"List the tools it can call. ","")&amp;IF(AND(AG12="High-risk",AP12=""),"EU high-risk: technical file status missing. ",""))=0,"OK",TRIM(IF((B12="")+(D12="")+(G12="")+(H12="")+(I12="")+(M12="")+(N12="")+(O12="")+(R12="")+(AV12="")&gt;0,((B12="")+(D12="")+(G12="")+(H12="")+(I12="")+(M12="")+(N12="")+(O12="")+(R12="")+(AV12=""))&amp;" required field(s) blank. ","")&amp;IF(AND(M12="High",AK12=""),"High tier: impact assessment date missing. ","")&amp;IF(AND(M12="High",AL12=""),"High tier: bias test date missing. ","")&amp;IF(AND(M12="High",AM12=""),"High tier: kill switch test missing. ","")&amp;IF(AND(M12&lt;&gt;"High",OR(T12="Yes",N12="Decision")),"Check tier: decisions about people or sensitive data are mandatory High (T01). ","")&amp;IF(AND(OR(D12="Bought (SaaS or licensed)",D12="Embedded in vendor product"),AO12=""),"Vendor review date missing. ","")&amp;IF(AND(AB12="Yes",AC12=""),"Transfer mechanism missing. ","")&amp;IF(AND(P12="Yes",Q12=""),"List the tools it can call. ","")&amp;IF(AND(AG12="High-risk",AP12=""),"EU high-risk: technical file status missing. ",""))))</f>
        <v/>
      </c>
      <c r="AV12" s="47"/>
      <c r="AW12" s="48"/>
      <c r="AX12" s="48"/>
      <c r="AY12" s="50" t="str">
        <f aca="false">IF(OR(AX12="",M12=""),"",EDATE(AX12,IFERROR(VLOOKUP(M12,Settings!$A$6:$B$8,2,FALSE()),12)))</f>
        <v/>
      </c>
      <c r="AZ12" s="49" t="str">
        <f aca="true">IF(A12="","",IF(AV12="Retired","Retired",IF(AY12="","Set last review",IF(AY12&lt;TODAY(),"Overdue",IF(AY12-TODAY()&lt;=Settings!$B$12,"Due soon","On track")))))</f>
        <v/>
      </c>
      <c r="BA12" s="47"/>
    </row>
    <row r="13" customFormat="false" ht="15" hidden="false" customHeight="false" outlineLevel="0" collapsed="false">
      <c r="A13" s="46"/>
      <c r="B13" s="47"/>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8"/>
      <c r="AL13" s="48"/>
      <c r="AM13" s="48"/>
      <c r="AN13" s="48"/>
      <c r="AO13" s="48"/>
      <c r="AP13" s="47"/>
      <c r="AQ13" s="47"/>
      <c r="AR13" s="47"/>
      <c r="AS13" s="47"/>
      <c r="AT13" s="49" t="str">
        <f aca="false">IF(M13="","",IFERROR(VLOOKUP(M13,Settings!$A$6:$C$8,3,FALSE()),""))</f>
        <v/>
      </c>
      <c r="AU13" s="49" t="str">
        <f aca="false">IF(A13="","",IF(LEN(IF((B13="")+(D13="")+(G13="")+(H13="")+(I13="")+(M13="")+(N13="")+(O13="")+(R13="")+(AV13="")&gt;0,((B13="")+(D13="")+(G13="")+(H13="")+(I13="")+(M13="")+(N13="")+(O13="")+(R13="")+(AV13=""))&amp;" required field(s) blank. ","")&amp;IF(AND(M13="High",AK13=""),"High tier: impact assessment date missing. ","")&amp;IF(AND(M13="High",AL13=""),"High tier: bias test date missing. ","")&amp;IF(AND(M13="High",AM13=""),"High tier: kill switch test missing. ","")&amp;IF(AND(M13&lt;&gt;"High",OR(T13="Yes",N13="Decision")),"Check tier: decisions about people or sensitive data are mandatory High (T01). ","")&amp;IF(AND(OR(D13="Bought (SaaS or licensed)",D13="Embedded in vendor product"),AO13=""),"Vendor review date missing. ","")&amp;IF(AND(AB13="Yes",AC13=""),"Transfer mechanism missing. ","")&amp;IF(AND(P13="Yes",Q13=""),"List the tools it can call. ","")&amp;IF(AND(AG13="High-risk",AP13=""),"EU high-risk: technical file status missing. ",""))=0,"OK",TRIM(IF((B13="")+(D13="")+(G13="")+(H13="")+(I13="")+(M13="")+(N13="")+(O13="")+(R13="")+(AV13="")&gt;0,((B13="")+(D13="")+(G13="")+(H13="")+(I13="")+(M13="")+(N13="")+(O13="")+(R13="")+(AV13=""))&amp;" required field(s) blank. ","")&amp;IF(AND(M13="High",AK13=""),"High tier: impact assessment date missing. ","")&amp;IF(AND(M13="High",AL13=""),"High tier: bias test date missing. ","")&amp;IF(AND(M13="High",AM13=""),"High tier: kill switch test missing. ","")&amp;IF(AND(M13&lt;&gt;"High",OR(T13="Yes",N13="Decision")),"Check tier: decisions about people or sensitive data are mandatory High (T01). ","")&amp;IF(AND(OR(D13="Bought (SaaS or licensed)",D13="Embedded in vendor product"),AO13=""),"Vendor review date missing. ","")&amp;IF(AND(AB13="Yes",AC13=""),"Transfer mechanism missing. ","")&amp;IF(AND(P13="Yes",Q13=""),"List the tools it can call. ","")&amp;IF(AND(AG13="High-risk",AP13=""),"EU high-risk: technical file status missing. ",""))))</f>
        <v/>
      </c>
      <c r="AV13" s="47"/>
      <c r="AW13" s="48"/>
      <c r="AX13" s="48"/>
      <c r="AY13" s="50" t="str">
        <f aca="false">IF(OR(AX13="",M13=""),"",EDATE(AX13,IFERROR(VLOOKUP(M13,Settings!$A$6:$B$8,2,FALSE()),12)))</f>
        <v/>
      </c>
      <c r="AZ13" s="49" t="str">
        <f aca="true">IF(A13="","",IF(AV13="Retired","Retired",IF(AY13="","Set last review",IF(AY13&lt;TODAY(),"Overdue",IF(AY13-TODAY()&lt;=Settings!$B$12,"Due soon","On track")))))</f>
        <v/>
      </c>
      <c r="BA13" s="47"/>
    </row>
    <row r="14" customFormat="false" ht="15" hidden="false" customHeight="false" outlineLevel="0" collapsed="false">
      <c r="A14" s="46"/>
      <c r="B14" s="47"/>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8"/>
      <c r="AL14" s="48"/>
      <c r="AM14" s="48"/>
      <c r="AN14" s="48"/>
      <c r="AO14" s="48"/>
      <c r="AP14" s="47"/>
      <c r="AQ14" s="47"/>
      <c r="AR14" s="47"/>
      <c r="AS14" s="47"/>
      <c r="AT14" s="49" t="str">
        <f aca="false">IF(M14="","",IFERROR(VLOOKUP(M14,Settings!$A$6:$C$8,3,FALSE()),""))</f>
        <v/>
      </c>
      <c r="AU14" s="49" t="str">
        <f aca="false">IF(A14="","",IF(LEN(IF((B14="")+(D14="")+(G14="")+(H14="")+(I14="")+(M14="")+(N14="")+(O14="")+(R14="")+(AV14="")&gt;0,((B14="")+(D14="")+(G14="")+(H14="")+(I14="")+(M14="")+(N14="")+(O14="")+(R14="")+(AV14=""))&amp;" required field(s) blank. ","")&amp;IF(AND(M14="High",AK14=""),"High tier: impact assessment date missing. ","")&amp;IF(AND(M14="High",AL14=""),"High tier: bias test date missing. ","")&amp;IF(AND(M14="High",AM14=""),"High tier: kill switch test missing. ","")&amp;IF(AND(M14&lt;&gt;"High",OR(T14="Yes",N14="Decision")),"Check tier: decisions about people or sensitive data are mandatory High (T01). ","")&amp;IF(AND(OR(D14="Bought (SaaS or licensed)",D14="Embedded in vendor product"),AO14=""),"Vendor review date missing. ","")&amp;IF(AND(AB14="Yes",AC14=""),"Transfer mechanism missing. ","")&amp;IF(AND(P14="Yes",Q14=""),"List the tools it can call. ","")&amp;IF(AND(AG14="High-risk",AP14=""),"EU high-risk: technical file status missing. ",""))=0,"OK",TRIM(IF((B14="")+(D14="")+(G14="")+(H14="")+(I14="")+(M14="")+(N14="")+(O14="")+(R14="")+(AV14="")&gt;0,((B14="")+(D14="")+(G14="")+(H14="")+(I14="")+(M14="")+(N14="")+(O14="")+(R14="")+(AV14=""))&amp;" required field(s) blank. ","")&amp;IF(AND(M14="High",AK14=""),"High tier: impact assessment date missing. ","")&amp;IF(AND(M14="High",AL14=""),"High tier: bias test date missing. ","")&amp;IF(AND(M14="High",AM14=""),"High tier: kill switch test missing. ","")&amp;IF(AND(M14&lt;&gt;"High",OR(T14="Yes",N14="Decision")),"Check tier: decisions about people or sensitive data are mandatory High (T01). ","")&amp;IF(AND(OR(D14="Bought (SaaS or licensed)",D14="Embedded in vendor product"),AO14=""),"Vendor review date missing. ","")&amp;IF(AND(AB14="Yes",AC14=""),"Transfer mechanism missing. ","")&amp;IF(AND(P14="Yes",Q14=""),"List the tools it can call. ","")&amp;IF(AND(AG14="High-risk",AP14=""),"EU high-risk: technical file status missing. ",""))))</f>
        <v/>
      </c>
      <c r="AV14" s="47"/>
      <c r="AW14" s="48"/>
      <c r="AX14" s="48"/>
      <c r="AY14" s="50" t="str">
        <f aca="false">IF(OR(AX14="",M14=""),"",EDATE(AX14,IFERROR(VLOOKUP(M14,Settings!$A$6:$B$8,2,FALSE()),12)))</f>
        <v/>
      </c>
      <c r="AZ14" s="49" t="str">
        <f aca="true">IF(A14="","",IF(AV14="Retired","Retired",IF(AY14="","Set last review",IF(AY14&lt;TODAY(),"Overdue",IF(AY14-TODAY()&lt;=Settings!$B$12,"Due soon","On track")))))</f>
        <v/>
      </c>
      <c r="BA14" s="47"/>
    </row>
    <row r="15" customFormat="false" ht="15" hidden="false" customHeight="false" outlineLevel="0" collapsed="false">
      <c r="A15" s="46"/>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8"/>
      <c r="AL15" s="48"/>
      <c r="AM15" s="48"/>
      <c r="AN15" s="48"/>
      <c r="AO15" s="48"/>
      <c r="AP15" s="47"/>
      <c r="AQ15" s="47"/>
      <c r="AR15" s="47"/>
      <c r="AS15" s="47"/>
      <c r="AT15" s="49" t="str">
        <f aca="false">IF(M15="","",IFERROR(VLOOKUP(M15,Settings!$A$6:$C$8,3,FALSE()),""))</f>
        <v/>
      </c>
      <c r="AU15" s="49" t="str">
        <f aca="false">IF(A15="","",IF(LEN(IF((B15="")+(D15="")+(G15="")+(H15="")+(I15="")+(M15="")+(N15="")+(O15="")+(R15="")+(AV15="")&gt;0,((B15="")+(D15="")+(G15="")+(H15="")+(I15="")+(M15="")+(N15="")+(O15="")+(R15="")+(AV15=""))&amp;" required field(s) blank. ","")&amp;IF(AND(M15="High",AK15=""),"High tier: impact assessment date missing. ","")&amp;IF(AND(M15="High",AL15=""),"High tier: bias test date missing. ","")&amp;IF(AND(M15="High",AM15=""),"High tier: kill switch test missing. ","")&amp;IF(AND(M15&lt;&gt;"High",OR(T15="Yes",N15="Decision")),"Check tier: decisions about people or sensitive data are mandatory High (T01). ","")&amp;IF(AND(OR(D15="Bought (SaaS or licensed)",D15="Embedded in vendor product"),AO15=""),"Vendor review date missing. ","")&amp;IF(AND(AB15="Yes",AC15=""),"Transfer mechanism missing. ","")&amp;IF(AND(P15="Yes",Q15=""),"List the tools it can call. ","")&amp;IF(AND(AG15="High-risk",AP15=""),"EU high-risk: technical file status missing. ",""))=0,"OK",TRIM(IF((B15="")+(D15="")+(G15="")+(H15="")+(I15="")+(M15="")+(N15="")+(O15="")+(R15="")+(AV15="")&gt;0,((B15="")+(D15="")+(G15="")+(H15="")+(I15="")+(M15="")+(N15="")+(O15="")+(R15="")+(AV15=""))&amp;" required field(s) blank. ","")&amp;IF(AND(M15="High",AK15=""),"High tier: impact assessment date missing. ","")&amp;IF(AND(M15="High",AL15=""),"High tier: bias test date missing. ","")&amp;IF(AND(M15="High",AM15=""),"High tier: kill switch test missing. ","")&amp;IF(AND(M15&lt;&gt;"High",OR(T15="Yes",N15="Decision")),"Check tier: decisions about people or sensitive data are mandatory High (T01). ","")&amp;IF(AND(OR(D15="Bought (SaaS or licensed)",D15="Embedded in vendor product"),AO15=""),"Vendor review date missing. ","")&amp;IF(AND(AB15="Yes",AC15=""),"Transfer mechanism missing. ","")&amp;IF(AND(P15="Yes",Q15=""),"List the tools it can call. ","")&amp;IF(AND(AG15="High-risk",AP15=""),"EU high-risk: technical file status missing. ",""))))</f>
        <v/>
      </c>
      <c r="AV15" s="47"/>
      <c r="AW15" s="48"/>
      <c r="AX15" s="48"/>
      <c r="AY15" s="50" t="str">
        <f aca="false">IF(OR(AX15="",M15=""),"",EDATE(AX15,IFERROR(VLOOKUP(M15,Settings!$A$6:$B$8,2,FALSE()),12)))</f>
        <v/>
      </c>
      <c r="AZ15" s="49" t="str">
        <f aca="true">IF(A15="","",IF(AV15="Retired","Retired",IF(AY15="","Set last review",IF(AY15&lt;TODAY(),"Overdue",IF(AY15-TODAY()&lt;=Settings!$B$12,"Due soon","On track")))))</f>
        <v/>
      </c>
      <c r="BA15" s="47"/>
    </row>
    <row r="16" customFormat="false" ht="15" hidden="false" customHeight="false" outlineLevel="0" collapsed="false">
      <c r="A16" s="46"/>
      <c r="B16" s="47"/>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8"/>
      <c r="AL16" s="48"/>
      <c r="AM16" s="48"/>
      <c r="AN16" s="48"/>
      <c r="AO16" s="48"/>
      <c r="AP16" s="47"/>
      <c r="AQ16" s="47"/>
      <c r="AR16" s="47"/>
      <c r="AS16" s="47"/>
      <c r="AT16" s="49" t="str">
        <f aca="false">IF(M16="","",IFERROR(VLOOKUP(M16,Settings!$A$6:$C$8,3,FALSE()),""))</f>
        <v/>
      </c>
      <c r="AU16" s="49" t="str">
        <f aca="false">IF(A16="","",IF(LEN(IF((B16="")+(D16="")+(G16="")+(H16="")+(I16="")+(M16="")+(N16="")+(O16="")+(R16="")+(AV16="")&gt;0,((B16="")+(D16="")+(G16="")+(H16="")+(I16="")+(M16="")+(N16="")+(O16="")+(R16="")+(AV16=""))&amp;" required field(s) blank. ","")&amp;IF(AND(M16="High",AK16=""),"High tier: impact assessment date missing. ","")&amp;IF(AND(M16="High",AL16=""),"High tier: bias test date missing. ","")&amp;IF(AND(M16="High",AM16=""),"High tier: kill switch test missing. ","")&amp;IF(AND(M16&lt;&gt;"High",OR(T16="Yes",N16="Decision")),"Check tier: decisions about people or sensitive data are mandatory High (T01). ","")&amp;IF(AND(OR(D16="Bought (SaaS or licensed)",D16="Embedded in vendor product"),AO16=""),"Vendor review date missing. ","")&amp;IF(AND(AB16="Yes",AC16=""),"Transfer mechanism missing. ","")&amp;IF(AND(P16="Yes",Q16=""),"List the tools it can call. ","")&amp;IF(AND(AG16="High-risk",AP16=""),"EU high-risk: technical file status missing. ",""))=0,"OK",TRIM(IF((B16="")+(D16="")+(G16="")+(H16="")+(I16="")+(M16="")+(N16="")+(O16="")+(R16="")+(AV16="")&gt;0,((B16="")+(D16="")+(G16="")+(H16="")+(I16="")+(M16="")+(N16="")+(O16="")+(R16="")+(AV16=""))&amp;" required field(s) blank. ","")&amp;IF(AND(M16="High",AK16=""),"High tier: impact assessment date missing. ","")&amp;IF(AND(M16="High",AL16=""),"High tier: bias test date missing. ","")&amp;IF(AND(M16="High",AM16=""),"High tier: kill switch test missing. ","")&amp;IF(AND(M16&lt;&gt;"High",OR(T16="Yes",N16="Decision")),"Check tier: decisions about people or sensitive data are mandatory High (T01). ","")&amp;IF(AND(OR(D16="Bought (SaaS or licensed)",D16="Embedded in vendor product"),AO16=""),"Vendor review date missing. ","")&amp;IF(AND(AB16="Yes",AC16=""),"Transfer mechanism missing. ","")&amp;IF(AND(P16="Yes",Q16=""),"List the tools it can call. ","")&amp;IF(AND(AG16="High-risk",AP16=""),"EU high-risk: technical file status missing. ",""))))</f>
        <v/>
      </c>
      <c r="AV16" s="47"/>
      <c r="AW16" s="48"/>
      <c r="AX16" s="48"/>
      <c r="AY16" s="50" t="str">
        <f aca="false">IF(OR(AX16="",M16=""),"",EDATE(AX16,IFERROR(VLOOKUP(M16,Settings!$A$6:$B$8,2,FALSE()),12)))</f>
        <v/>
      </c>
      <c r="AZ16" s="49" t="str">
        <f aca="true">IF(A16="","",IF(AV16="Retired","Retired",IF(AY16="","Set last review",IF(AY16&lt;TODAY(),"Overdue",IF(AY16-TODAY()&lt;=Settings!$B$12,"Due soon","On track")))))</f>
        <v/>
      </c>
      <c r="BA16" s="47"/>
    </row>
    <row r="17" customFormat="false" ht="15" hidden="false" customHeight="false" outlineLevel="0" collapsed="false">
      <c r="A17" s="46"/>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8"/>
      <c r="AL17" s="48"/>
      <c r="AM17" s="48"/>
      <c r="AN17" s="48"/>
      <c r="AO17" s="48"/>
      <c r="AP17" s="47"/>
      <c r="AQ17" s="47"/>
      <c r="AR17" s="47"/>
      <c r="AS17" s="47"/>
      <c r="AT17" s="49" t="str">
        <f aca="false">IF(M17="","",IFERROR(VLOOKUP(M17,Settings!$A$6:$C$8,3,FALSE()),""))</f>
        <v/>
      </c>
      <c r="AU17" s="49" t="str">
        <f aca="false">IF(A17="","",IF(LEN(IF((B17="")+(D17="")+(G17="")+(H17="")+(I17="")+(M17="")+(N17="")+(O17="")+(R17="")+(AV17="")&gt;0,((B17="")+(D17="")+(G17="")+(H17="")+(I17="")+(M17="")+(N17="")+(O17="")+(R17="")+(AV17=""))&amp;" required field(s) blank. ","")&amp;IF(AND(M17="High",AK17=""),"High tier: impact assessment date missing. ","")&amp;IF(AND(M17="High",AL17=""),"High tier: bias test date missing. ","")&amp;IF(AND(M17="High",AM17=""),"High tier: kill switch test missing. ","")&amp;IF(AND(M17&lt;&gt;"High",OR(T17="Yes",N17="Decision")),"Check tier: decisions about people or sensitive data are mandatory High (T01). ","")&amp;IF(AND(OR(D17="Bought (SaaS or licensed)",D17="Embedded in vendor product"),AO17=""),"Vendor review date missing. ","")&amp;IF(AND(AB17="Yes",AC17=""),"Transfer mechanism missing. ","")&amp;IF(AND(P17="Yes",Q17=""),"List the tools it can call. ","")&amp;IF(AND(AG17="High-risk",AP17=""),"EU high-risk: technical file status missing. ",""))=0,"OK",TRIM(IF((B17="")+(D17="")+(G17="")+(H17="")+(I17="")+(M17="")+(N17="")+(O17="")+(R17="")+(AV17="")&gt;0,((B17="")+(D17="")+(G17="")+(H17="")+(I17="")+(M17="")+(N17="")+(O17="")+(R17="")+(AV17=""))&amp;" required field(s) blank. ","")&amp;IF(AND(M17="High",AK17=""),"High tier: impact assessment date missing. ","")&amp;IF(AND(M17="High",AL17=""),"High tier: bias test date missing. ","")&amp;IF(AND(M17="High",AM17=""),"High tier: kill switch test missing. ","")&amp;IF(AND(M17&lt;&gt;"High",OR(T17="Yes",N17="Decision")),"Check tier: decisions about people or sensitive data are mandatory High (T01). ","")&amp;IF(AND(OR(D17="Bought (SaaS or licensed)",D17="Embedded in vendor product"),AO17=""),"Vendor review date missing. ","")&amp;IF(AND(AB17="Yes",AC17=""),"Transfer mechanism missing. ","")&amp;IF(AND(P17="Yes",Q17=""),"List the tools it can call. ","")&amp;IF(AND(AG17="High-risk",AP17=""),"EU high-risk: technical file status missing. ",""))))</f>
        <v/>
      </c>
      <c r="AV17" s="47"/>
      <c r="AW17" s="48"/>
      <c r="AX17" s="48"/>
      <c r="AY17" s="50" t="str">
        <f aca="false">IF(OR(AX17="",M17=""),"",EDATE(AX17,IFERROR(VLOOKUP(M17,Settings!$A$6:$B$8,2,FALSE()),12)))</f>
        <v/>
      </c>
      <c r="AZ17" s="49" t="str">
        <f aca="true">IF(A17="","",IF(AV17="Retired","Retired",IF(AY17="","Set last review",IF(AY17&lt;TODAY(),"Overdue",IF(AY17-TODAY()&lt;=Settings!$B$12,"Due soon","On track")))))</f>
        <v/>
      </c>
      <c r="BA17" s="47"/>
    </row>
    <row r="18" customFormat="false" ht="15" hidden="false" customHeight="false" outlineLevel="0" collapsed="false">
      <c r="A18" s="46"/>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8"/>
      <c r="AL18" s="48"/>
      <c r="AM18" s="48"/>
      <c r="AN18" s="48"/>
      <c r="AO18" s="48"/>
      <c r="AP18" s="47"/>
      <c r="AQ18" s="47"/>
      <c r="AR18" s="47"/>
      <c r="AS18" s="47"/>
      <c r="AT18" s="49" t="str">
        <f aca="false">IF(M18="","",IFERROR(VLOOKUP(M18,Settings!$A$6:$C$8,3,FALSE()),""))</f>
        <v/>
      </c>
      <c r="AU18" s="49" t="str">
        <f aca="false">IF(A18="","",IF(LEN(IF((B18="")+(D18="")+(G18="")+(H18="")+(I18="")+(M18="")+(N18="")+(O18="")+(R18="")+(AV18="")&gt;0,((B18="")+(D18="")+(G18="")+(H18="")+(I18="")+(M18="")+(N18="")+(O18="")+(R18="")+(AV18=""))&amp;" required field(s) blank. ","")&amp;IF(AND(M18="High",AK18=""),"High tier: impact assessment date missing. ","")&amp;IF(AND(M18="High",AL18=""),"High tier: bias test date missing. ","")&amp;IF(AND(M18="High",AM18=""),"High tier: kill switch test missing. ","")&amp;IF(AND(M18&lt;&gt;"High",OR(T18="Yes",N18="Decision")),"Check tier: decisions about people or sensitive data are mandatory High (T01). ","")&amp;IF(AND(OR(D18="Bought (SaaS or licensed)",D18="Embedded in vendor product"),AO18=""),"Vendor review date missing. ","")&amp;IF(AND(AB18="Yes",AC18=""),"Transfer mechanism missing. ","")&amp;IF(AND(P18="Yes",Q18=""),"List the tools it can call. ","")&amp;IF(AND(AG18="High-risk",AP18=""),"EU high-risk: technical file status missing. ",""))=0,"OK",TRIM(IF((B18="")+(D18="")+(G18="")+(H18="")+(I18="")+(M18="")+(N18="")+(O18="")+(R18="")+(AV18="")&gt;0,((B18="")+(D18="")+(G18="")+(H18="")+(I18="")+(M18="")+(N18="")+(O18="")+(R18="")+(AV18=""))&amp;" required field(s) blank. ","")&amp;IF(AND(M18="High",AK18=""),"High tier: impact assessment date missing. ","")&amp;IF(AND(M18="High",AL18=""),"High tier: bias test date missing. ","")&amp;IF(AND(M18="High",AM18=""),"High tier: kill switch test missing. ","")&amp;IF(AND(M18&lt;&gt;"High",OR(T18="Yes",N18="Decision")),"Check tier: decisions about people or sensitive data are mandatory High (T01). ","")&amp;IF(AND(OR(D18="Bought (SaaS or licensed)",D18="Embedded in vendor product"),AO18=""),"Vendor review date missing. ","")&amp;IF(AND(AB18="Yes",AC18=""),"Transfer mechanism missing. ","")&amp;IF(AND(P18="Yes",Q18=""),"List the tools it can call. ","")&amp;IF(AND(AG18="High-risk",AP18=""),"EU high-risk: technical file status missing. ",""))))</f>
        <v/>
      </c>
      <c r="AV18" s="47"/>
      <c r="AW18" s="48"/>
      <c r="AX18" s="48"/>
      <c r="AY18" s="50" t="str">
        <f aca="false">IF(OR(AX18="",M18=""),"",EDATE(AX18,IFERROR(VLOOKUP(M18,Settings!$A$6:$B$8,2,FALSE()),12)))</f>
        <v/>
      </c>
      <c r="AZ18" s="49" t="str">
        <f aca="true">IF(A18="","",IF(AV18="Retired","Retired",IF(AY18="","Set last review",IF(AY18&lt;TODAY(),"Overdue",IF(AY18-TODAY()&lt;=Settings!$B$12,"Due soon","On track")))))</f>
        <v/>
      </c>
      <c r="BA18" s="47"/>
    </row>
    <row r="19" customFormat="false" ht="15" hidden="false" customHeight="false" outlineLevel="0" collapsed="false">
      <c r="A19" s="46"/>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8"/>
      <c r="AL19" s="48"/>
      <c r="AM19" s="48"/>
      <c r="AN19" s="48"/>
      <c r="AO19" s="48"/>
      <c r="AP19" s="47"/>
      <c r="AQ19" s="47"/>
      <c r="AR19" s="47"/>
      <c r="AS19" s="47"/>
      <c r="AT19" s="49" t="str">
        <f aca="false">IF(M19="","",IFERROR(VLOOKUP(M19,Settings!$A$6:$C$8,3,FALSE()),""))</f>
        <v/>
      </c>
      <c r="AU19" s="49" t="str">
        <f aca="false">IF(A19="","",IF(LEN(IF((B19="")+(D19="")+(G19="")+(H19="")+(I19="")+(M19="")+(N19="")+(O19="")+(R19="")+(AV19="")&gt;0,((B19="")+(D19="")+(G19="")+(H19="")+(I19="")+(M19="")+(N19="")+(O19="")+(R19="")+(AV19=""))&amp;" required field(s) blank. ","")&amp;IF(AND(M19="High",AK19=""),"High tier: impact assessment date missing. ","")&amp;IF(AND(M19="High",AL19=""),"High tier: bias test date missing. ","")&amp;IF(AND(M19="High",AM19=""),"High tier: kill switch test missing. ","")&amp;IF(AND(M19&lt;&gt;"High",OR(T19="Yes",N19="Decision")),"Check tier: decisions about people or sensitive data are mandatory High (T01). ","")&amp;IF(AND(OR(D19="Bought (SaaS or licensed)",D19="Embedded in vendor product"),AO19=""),"Vendor review date missing. ","")&amp;IF(AND(AB19="Yes",AC19=""),"Transfer mechanism missing. ","")&amp;IF(AND(P19="Yes",Q19=""),"List the tools it can call. ","")&amp;IF(AND(AG19="High-risk",AP19=""),"EU high-risk: technical file status missing. ",""))=0,"OK",TRIM(IF((B19="")+(D19="")+(G19="")+(H19="")+(I19="")+(M19="")+(N19="")+(O19="")+(R19="")+(AV19="")&gt;0,((B19="")+(D19="")+(G19="")+(H19="")+(I19="")+(M19="")+(N19="")+(O19="")+(R19="")+(AV19=""))&amp;" required field(s) blank. ","")&amp;IF(AND(M19="High",AK19=""),"High tier: impact assessment date missing. ","")&amp;IF(AND(M19="High",AL19=""),"High tier: bias test date missing. ","")&amp;IF(AND(M19="High",AM19=""),"High tier: kill switch test missing. ","")&amp;IF(AND(M19&lt;&gt;"High",OR(T19="Yes",N19="Decision")),"Check tier: decisions about people or sensitive data are mandatory High (T01). ","")&amp;IF(AND(OR(D19="Bought (SaaS or licensed)",D19="Embedded in vendor product"),AO19=""),"Vendor review date missing. ","")&amp;IF(AND(AB19="Yes",AC19=""),"Transfer mechanism missing. ","")&amp;IF(AND(P19="Yes",Q19=""),"List the tools it can call. ","")&amp;IF(AND(AG19="High-risk",AP19=""),"EU high-risk: technical file status missing. ",""))))</f>
        <v/>
      </c>
      <c r="AV19" s="47"/>
      <c r="AW19" s="48"/>
      <c r="AX19" s="48"/>
      <c r="AY19" s="50" t="str">
        <f aca="false">IF(OR(AX19="",M19=""),"",EDATE(AX19,IFERROR(VLOOKUP(M19,Settings!$A$6:$B$8,2,FALSE()),12)))</f>
        <v/>
      </c>
      <c r="AZ19" s="49" t="str">
        <f aca="true">IF(A19="","",IF(AV19="Retired","Retired",IF(AY19="","Set last review",IF(AY19&lt;TODAY(),"Overdue",IF(AY19-TODAY()&lt;=Settings!$B$12,"Due soon","On track")))))</f>
        <v/>
      </c>
      <c r="BA19" s="47"/>
    </row>
    <row r="20" customFormat="false" ht="15" hidden="false" customHeight="false" outlineLevel="0" collapsed="false">
      <c r="A20" s="46"/>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8"/>
      <c r="AL20" s="48"/>
      <c r="AM20" s="48"/>
      <c r="AN20" s="48"/>
      <c r="AO20" s="48"/>
      <c r="AP20" s="47"/>
      <c r="AQ20" s="47"/>
      <c r="AR20" s="47"/>
      <c r="AS20" s="47"/>
      <c r="AT20" s="49" t="str">
        <f aca="false">IF(M20="","",IFERROR(VLOOKUP(M20,Settings!$A$6:$C$8,3,FALSE()),""))</f>
        <v/>
      </c>
      <c r="AU20" s="49" t="str">
        <f aca="false">IF(A20="","",IF(LEN(IF((B20="")+(D20="")+(G20="")+(H20="")+(I20="")+(M20="")+(N20="")+(O20="")+(R20="")+(AV20="")&gt;0,((B20="")+(D20="")+(G20="")+(H20="")+(I20="")+(M20="")+(N20="")+(O20="")+(R20="")+(AV20=""))&amp;" required field(s) blank. ","")&amp;IF(AND(M20="High",AK20=""),"High tier: impact assessment date missing. ","")&amp;IF(AND(M20="High",AL20=""),"High tier: bias test date missing. ","")&amp;IF(AND(M20="High",AM20=""),"High tier: kill switch test missing. ","")&amp;IF(AND(M20&lt;&gt;"High",OR(T20="Yes",N20="Decision")),"Check tier: decisions about people or sensitive data are mandatory High (T01). ","")&amp;IF(AND(OR(D20="Bought (SaaS or licensed)",D20="Embedded in vendor product"),AO20=""),"Vendor review date missing. ","")&amp;IF(AND(AB20="Yes",AC20=""),"Transfer mechanism missing. ","")&amp;IF(AND(P20="Yes",Q20=""),"List the tools it can call. ","")&amp;IF(AND(AG20="High-risk",AP20=""),"EU high-risk: technical file status missing. ",""))=0,"OK",TRIM(IF((B20="")+(D20="")+(G20="")+(H20="")+(I20="")+(M20="")+(N20="")+(O20="")+(R20="")+(AV20="")&gt;0,((B20="")+(D20="")+(G20="")+(H20="")+(I20="")+(M20="")+(N20="")+(O20="")+(R20="")+(AV20=""))&amp;" required field(s) blank. ","")&amp;IF(AND(M20="High",AK20=""),"High tier: impact assessment date missing. ","")&amp;IF(AND(M20="High",AL20=""),"High tier: bias test date missing. ","")&amp;IF(AND(M20="High",AM20=""),"High tier: kill switch test missing. ","")&amp;IF(AND(M20&lt;&gt;"High",OR(T20="Yes",N20="Decision")),"Check tier: decisions about people or sensitive data are mandatory High (T01). ","")&amp;IF(AND(OR(D20="Bought (SaaS or licensed)",D20="Embedded in vendor product"),AO20=""),"Vendor review date missing. ","")&amp;IF(AND(AB20="Yes",AC20=""),"Transfer mechanism missing. ","")&amp;IF(AND(P20="Yes",Q20=""),"List the tools it can call. ","")&amp;IF(AND(AG20="High-risk",AP20=""),"EU high-risk: technical file status missing. ",""))))</f>
        <v/>
      </c>
      <c r="AV20" s="47"/>
      <c r="AW20" s="48"/>
      <c r="AX20" s="48"/>
      <c r="AY20" s="50" t="str">
        <f aca="false">IF(OR(AX20="",M20=""),"",EDATE(AX20,IFERROR(VLOOKUP(M20,Settings!$A$6:$B$8,2,FALSE()),12)))</f>
        <v/>
      </c>
      <c r="AZ20" s="49" t="str">
        <f aca="true">IF(A20="","",IF(AV20="Retired","Retired",IF(AY20="","Set last review",IF(AY20&lt;TODAY(),"Overdue",IF(AY20-TODAY()&lt;=Settings!$B$12,"Due soon","On track")))))</f>
        <v/>
      </c>
      <c r="BA20" s="47"/>
    </row>
    <row r="21" customFormat="false" ht="15" hidden="false" customHeight="false" outlineLevel="0" collapsed="false">
      <c r="A21" s="46"/>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8"/>
      <c r="AL21" s="48"/>
      <c r="AM21" s="48"/>
      <c r="AN21" s="48"/>
      <c r="AO21" s="48"/>
      <c r="AP21" s="47"/>
      <c r="AQ21" s="47"/>
      <c r="AR21" s="47"/>
      <c r="AS21" s="47"/>
      <c r="AT21" s="49" t="str">
        <f aca="false">IF(M21="","",IFERROR(VLOOKUP(M21,Settings!$A$6:$C$8,3,FALSE()),""))</f>
        <v/>
      </c>
      <c r="AU21" s="49" t="str">
        <f aca="false">IF(A21="","",IF(LEN(IF((B21="")+(D21="")+(G21="")+(H21="")+(I21="")+(M21="")+(N21="")+(O21="")+(R21="")+(AV21="")&gt;0,((B21="")+(D21="")+(G21="")+(H21="")+(I21="")+(M21="")+(N21="")+(O21="")+(R21="")+(AV21=""))&amp;" required field(s) blank. ","")&amp;IF(AND(M21="High",AK21=""),"High tier: impact assessment date missing. ","")&amp;IF(AND(M21="High",AL21=""),"High tier: bias test date missing. ","")&amp;IF(AND(M21="High",AM21=""),"High tier: kill switch test missing. ","")&amp;IF(AND(M21&lt;&gt;"High",OR(T21="Yes",N21="Decision")),"Check tier: decisions about people or sensitive data are mandatory High (T01). ","")&amp;IF(AND(OR(D21="Bought (SaaS or licensed)",D21="Embedded in vendor product"),AO21=""),"Vendor review date missing. ","")&amp;IF(AND(AB21="Yes",AC21=""),"Transfer mechanism missing. ","")&amp;IF(AND(P21="Yes",Q21=""),"List the tools it can call. ","")&amp;IF(AND(AG21="High-risk",AP21=""),"EU high-risk: technical file status missing. ",""))=0,"OK",TRIM(IF((B21="")+(D21="")+(G21="")+(H21="")+(I21="")+(M21="")+(N21="")+(O21="")+(R21="")+(AV21="")&gt;0,((B21="")+(D21="")+(G21="")+(H21="")+(I21="")+(M21="")+(N21="")+(O21="")+(R21="")+(AV21=""))&amp;" required field(s) blank. ","")&amp;IF(AND(M21="High",AK21=""),"High tier: impact assessment date missing. ","")&amp;IF(AND(M21="High",AL21=""),"High tier: bias test date missing. ","")&amp;IF(AND(M21="High",AM21=""),"High tier: kill switch test missing. ","")&amp;IF(AND(M21&lt;&gt;"High",OR(T21="Yes",N21="Decision")),"Check tier: decisions about people or sensitive data are mandatory High (T01). ","")&amp;IF(AND(OR(D21="Bought (SaaS or licensed)",D21="Embedded in vendor product"),AO21=""),"Vendor review date missing. ","")&amp;IF(AND(AB21="Yes",AC21=""),"Transfer mechanism missing. ","")&amp;IF(AND(P21="Yes",Q21=""),"List the tools it can call. ","")&amp;IF(AND(AG21="High-risk",AP21=""),"EU high-risk: technical file status missing. ",""))))</f>
        <v/>
      </c>
      <c r="AV21" s="47"/>
      <c r="AW21" s="48"/>
      <c r="AX21" s="48"/>
      <c r="AY21" s="50" t="str">
        <f aca="false">IF(OR(AX21="",M21=""),"",EDATE(AX21,IFERROR(VLOOKUP(M21,Settings!$A$6:$B$8,2,FALSE()),12)))</f>
        <v/>
      </c>
      <c r="AZ21" s="49" t="str">
        <f aca="true">IF(A21="","",IF(AV21="Retired","Retired",IF(AY21="","Set last review",IF(AY21&lt;TODAY(),"Overdue",IF(AY21-TODAY()&lt;=Settings!$B$12,"Due soon","On track")))))</f>
        <v/>
      </c>
      <c r="BA21" s="47"/>
    </row>
    <row r="22" customFormat="false" ht="15" hidden="false" customHeight="false" outlineLevel="0" collapsed="false">
      <c r="A22" s="46"/>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8"/>
      <c r="AL22" s="48"/>
      <c r="AM22" s="48"/>
      <c r="AN22" s="48"/>
      <c r="AO22" s="48"/>
      <c r="AP22" s="47"/>
      <c r="AQ22" s="47"/>
      <c r="AR22" s="47"/>
      <c r="AS22" s="47"/>
      <c r="AT22" s="49" t="str">
        <f aca="false">IF(M22="","",IFERROR(VLOOKUP(M22,Settings!$A$6:$C$8,3,FALSE()),""))</f>
        <v/>
      </c>
      <c r="AU22" s="49" t="str">
        <f aca="false">IF(A22="","",IF(LEN(IF((B22="")+(D22="")+(G22="")+(H22="")+(I22="")+(M22="")+(N22="")+(O22="")+(R22="")+(AV22="")&gt;0,((B22="")+(D22="")+(G22="")+(H22="")+(I22="")+(M22="")+(N22="")+(O22="")+(R22="")+(AV22=""))&amp;" required field(s) blank. ","")&amp;IF(AND(M22="High",AK22=""),"High tier: impact assessment date missing. ","")&amp;IF(AND(M22="High",AL22=""),"High tier: bias test date missing. ","")&amp;IF(AND(M22="High",AM22=""),"High tier: kill switch test missing. ","")&amp;IF(AND(M22&lt;&gt;"High",OR(T22="Yes",N22="Decision")),"Check tier: decisions about people or sensitive data are mandatory High (T01). ","")&amp;IF(AND(OR(D22="Bought (SaaS or licensed)",D22="Embedded in vendor product"),AO22=""),"Vendor review date missing. ","")&amp;IF(AND(AB22="Yes",AC22=""),"Transfer mechanism missing. ","")&amp;IF(AND(P22="Yes",Q22=""),"List the tools it can call. ","")&amp;IF(AND(AG22="High-risk",AP22=""),"EU high-risk: technical file status missing. ",""))=0,"OK",TRIM(IF((B22="")+(D22="")+(G22="")+(H22="")+(I22="")+(M22="")+(N22="")+(O22="")+(R22="")+(AV22="")&gt;0,((B22="")+(D22="")+(G22="")+(H22="")+(I22="")+(M22="")+(N22="")+(O22="")+(R22="")+(AV22=""))&amp;" required field(s) blank. ","")&amp;IF(AND(M22="High",AK22=""),"High tier: impact assessment date missing. ","")&amp;IF(AND(M22="High",AL22=""),"High tier: bias test date missing. ","")&amp;IF(AND(M22="High",AM22=""),"High tier: kill switch test missing. ","")&amp;IF(AND(M22&lt;&gt;"High",OR(T22="Yes",N22="Decision")),"Check tier: decisions about people or sensitive data are mandatory High (T01). ","")&amp;IF(AND(OR(D22="Bought (SaaS or licensed)",D22="Embedded in vendor product"),AO22=""),"Vendor review date missing. ","")&amp;IF(AND(AB22="Yes",AC22=""),"Transfer mechanism missing. ","")&amp;IF(AND(P22="Yes",Q22=""),"List the tools it can call. ","")&amp;IF(AND(AG22="High-risk",AP22=""),"EU high-risk: technical file status missing. ",""))))</f>
        <v/>
      </c>
      <c r="AV22" s="47"/>
      <c r="AW22" s="48"/>
      <c r="AX22" s="48"/>
      <c r="AY22" s="50" t="str">
        <f aca="false">IF(OR(AX22="",M22=""),"",EDATE(AX22,IFERROR(VLOOKUP(M22,Settings!$A$6:$B$8,2,FALSE()),12)))</f>
        <v/>
      </c>
      <c r="AZ22" s="49" t="str">
        <f aca="true">IF(A22="","",IF(AV22="Retired","Retired",IF(AY22="","Set last review",IF(AY22&lt;TODAY(),"Overdue",IF(AY22-TODAY()&lt;=Settings!$B$12,"Due soon","On track")))))</f>
        <v/>
      </c>
      <c r="BA22" s="47"/>
    </row>
    <row r="23" customFormat="false" ht="15" hidden="false" customHeight="false" outlineLevel="0" collapsed="false">
      <c r="A23" s="46"/>
      <c r="B23" s="47"/>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8"/>
      <c r="AL23" s="48"/>
      <c r="AM23" s="48"/>
      <c r="AN23" s="48"/>
      <c r="AO23" s="48"/>
      <c r="AP23" s="47"/>
      <c r="AQ23" s="47"/>
      <c r="AR23" s="47"/>
      <c r="AS23" s="47"/>
      <c r="AT23" s="49" t="str">
        <f aca="false">IF(M23="","",IFERROR(VLOOKUP(M23,Settings!$A$6:$C$8,3,FALSE()),""))</f>
        <v/>
      </c>
      <c r="AU23" s="49" t="str">
        <f aca="false">IF(A23="","",IF(LEN(IF((B23="")+(D23="")+(G23="")+(H23="")+(I23="")+(M23="")+(N23="")+(O23="")+(R23="")+(AV23="")&gt;0,((B23="")+(D23="")+(G23="")+(H23="")+(I23="")+(M23="")+(N23="")+(O23="")+(R23="")+(AV23=""))&amp;" required field(s) blank. ","")&amp;IF(AND(M23="High",AK23=""),"High tier: impact assessment date missing. ","")&amp;IF(AND(M23="High",AL23=""),"High tier: bias test date missing. ","")&amp;IF(AND(M23="High",AM23=""),"High tier: kill switch test missing. ","")&amp;IF(AND(M23&lt;&gt;"High",OR(T23="Yes",N23="Decision")),"Check tier: decisions about people or sensitive data are mandatory High (T01). ","")&amp;IF(AND(OR(D23="Bought (SaaS or licensed)",D23="Embedded in vendor product"),AO23=""),"Vendor review date missing. ","")&amp;IF(AND(AB23="Yes",AC23=""),"Transfer mechanism missing. ","")&amp;IF(AND(P23="Yes",Q23=""),"List the tools it can call. ","")&amp;IF(AND(AG23="High-risk",AP23=""),"EU high-risk: technical file status missing. ",""))=0,"OK",TRIM(IF((B23="")+(D23="")+(G23="")+(H23="")+(I23="")+(M23="")+(N23="")+(O23="")+(R23="")+(AV23="")&gt;0,((B23="")+(D23="")+(G23="")+(H23="")+(I23="")+(M23="")+(N23="")+(O23="")+(R23="")+(AV23=""))&amp;" required field(s) blank. ","")&amp;IF(AND(M23="High",AK23=""),"High tier: impact assessment date missing. ","")&amp;IF(AND(M23="High",AL23=""),"High tier: bias test date missing. ","")&amp;IF(AND(M23="High",AM23=""),"High tier: kill switch test missing. ","")&amp;IF(AND(M23&lt;&gt;"High",OR(T23="Yes",N23="Decision")),"Check tier: decisions about people or sensitive data are mandatory High (T01). ","")&amp;IF(AND(OR(D23="Bought (SaaS or licensed)",D23="Embedded in vendor product"),AO23=""),"Vendor review date missing. ","")&amp;IF(AND(AB23="Yes",AC23=""),"Transfer mechanism missing. ","")&amp;IF(AND(P23="Yes",Q23=""),"List the tools it can call. ","")&amp;IF(AND(AG23="High-risk",AP23=""),"EU high-risk: technical file status missing. ",""))))</f>
        <v/>
      </c>
      <c r="AV23" s="47"/>
      <c r="AW23" s="48"/>
      <c r="AX23" s="48"/>
      <c r="AY23" s="50" t="str">
        <f aca="false">IF(OR(AX23="",M23=""),"",EDATE(AX23,IFERROR(VLOOKUP(M23,Settings!$A$6:$B$8,2,FALSE()),12)))</f>
        <v/>
      </c>
      <c r="AZ23" s="49" t="str">
        <f aca="true">IF(A23="","",IF(AV23="Retired","Retired",IF(AY23="","Set last review",IF(AY23&lt;TODAY(),"Overdue",IF(AY23-TODAY()&lt;=Settings!$B$12,"Due soon","On track")))))</f>
        <v/>
      </c>
      <c r="BA23" s="47"/>
    </row>
    <row r="24" customFormat="false" ht="15" hidden="false" customHeight="false" outlineLevel="0" collapsed="false">
      <c r="A24" s="46"/>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8"/>
      <c r="AL24" s="48"/>
      <c r="AM24" s="48"/>
      <c r="AN24" s="48"/>
      <c r="AO24" s="48"/>
      <c r="AP24" s="47"/>
      <c r="AQ24" s="47"/>
      <c r="AR24" s="47"/>
      <c r="AS24" s="47"/>
      <c r="AT24" s="49" t="str">
        <f aca="false">IF(M24="","",IFERROR(VLOOKUP(M24,Settings!$A$6:$C$8,3,FALSE()),""))</f>
        <v/>
      </c>
      <c r="AU24" s="49" t="str">
        <f aca="false">IF(A24="","",IF(LEN(IF((B24="")+(D24="")+(G24="")+(H24="")+(I24="")+(M24="")+(N24="")+(O24="")+(R24="")+(AV24="")&gt;0,((B24="")+(D24="")+(G24="")+(H24="")+(I24="")+(M24="")+(N24="")+(O24="")+(R24="")+(AV24=""))&amp;" required field(s) blank. ","")&amp;IF(AND(M24="High",AK24=""),"High tier: impact assessment date missing. ","")&amp;IF(AND(M24="High",AL24=""),"High tier: bias test date missing. ","")&amp;IF(AND(M24="High",AM24=""),"High tier: kill switch test missing. ","")&amp;IF(AND(M24&lt;&gt;"High",OR(T24="Yes",N24="Decision")),"Check tier: decisions about people or sensitive data are mandatory High (T01). ","")&amp;IF(AND(OR(D24="Bought (SaaS or licensed)",D24="Embedded in vendor product"),AO24=""),"Vendor review date missing. ","")&amp;IF(AND(AB24="Yes",AC24=""),"Transfer mechanism missing. ","")&amp;IF(AND(P24="Yes",Q24=""),"List the tools it can call. ","")&amp;IF(AND(AG24="High-risk",AP24=""),"EU high-risk: technical file status missing. ",""))=0,"OK",TRIM(IF((B24="")+(D24="")+(G24="")+(H24="")+(I24="")+(M24="")+(N24="")+(O24="")+(R24="")+(AV24="")&gt;0,((B24="")+(D24="")+(G24="")+(H24="")+(I24="")+(M24="")+(N24="")+(O24="")+(R24="")+(AV24=""))&amp;" required field(s) blank. ","")&amp;IF(AND(M24="High",AK24=""),"High tier: impact assessment date missing. ","")&amp;IF(AND(M24="High",AL24=""),"High tier: bias test date missing. ","")&amp;IF(AND(M24="High",AM24=""),"High tier: kill switch test missing. ","")&amp;IF(AND(M24&lt;&gt;"High",OR(T24="Yes",N24="Decision")),"Check tier: decisions about people or sensitive data are mandatory High (T01). ","")&amp;IF(AND(OR(D24="Bought (SaaS or licensed)",D24="Embedded in vendor product"),AO24=""),"Vendor review date missing. ","")&amp;IF(AND(AB24="Yes",AC24=""),"Transfer mechanism missing. ","")&amp;IF(AND(P24="Yes",Q24=""),"List the tools it can call. ","")&amp;IF(AND(AG24="High-risk",AP24=""),"EU high-risk: technical file status missing. ",""))))</f>
        <v/>
      </c>
      <c r="AV24" s="47"/>
      <c r="AW24" s="48"/>
      <c r="AX24" s="48"/>
      <c r="AY24" s="50" t="str">
        <f aca="false">IF(OR(AX24="",M24=""),"",EDATE(AX24,IFERROR(VLOOKUP(M24,Settings!$A$6:$B$8,2,FALSE()),12)))</f>
        <v/>
      </c>
      <c r="AZ24" s="49" t="str">
        <f aca="true">IF(A24="","",IF(AV24="Retired","Retired",IF(AY24="","Set last review",IF(AY24&lt;TODAY(),"Overdue",IF(AY24-TODAY()&lt;=Settings!$B$12,"Due soon","On track")))))</f>
        <v/>
      </c>
      <c r="BA24" s="47"/>
    </row>
    <row r="25" customFormat="false" ht="15" hidden="false" customHeight="false" outlineLevel="0" collapsed="false">
      <c r="A25" s="46"/>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8"/>
      <c r="AL25" s="48"/>
      <c r="AM25" s="48"/>
      <c r="AN25" s="48"/>
      <c r="AO25" s="48"/>
      <c r="AP25" s="47"/>
      <c r="AQ25" s="47"/>
      <c r="AR25" s="47"/>
      <c r="AS25" s="47"/>
      <c r="AT25" s="49" t="str">
        <f aca="false">IF(M25="","",IFERROR(VLOOKUP(M25,Settings!$A$6:$C$8,3,FALSE()),""))</f>
        <v/>
      </c>
      <c r="AU25" s="49" t="str">
        <f aca="false">IF(A25="","",IF(LEN(IF((B25="")+(D25="")+(G25="")+(H25="")+(I25="")+(M25="")+(N25="")+(O25="")+(R25="")+(AV25="")&gt;0,((B25="")+(D25="")+(G25="")+(H25="")+(I25="")+(M25="")+(N25="")+(O25="")+(R25="")+(AV25=""))&amp;" required field(s) blank. ","")&amp;IF(AND(M25="High",AK25=""),"High tier: impact assessment date missing. ","")&amp;IF(AND(M25="High",AL25=""),"High tier: bias test date missing. ","")&amp;IF(AND(M25="High",AM25=""),"High tier: kill switch test missing. ","")&amp;IF(AND(M25&lt;&gt;"High",OR(T25="Yes",N25="Decision")),"Check tier: decisions about people or sensitive data are mandatory High (T01). ","")&amp;IF(AND(OR(D25="Bought (SaaS or licensed)",D25="Embedded in vendor product"),AO25=""),"Vendor review date missing. ","")&amp;IF(AND(AB25="Yes",AC25=""),"Transfer mechanism missing. ","")&amp;IF(AND(P25="Yes",Q25=""),"List the tools it can call. ","")&amp;IF(AND(AG25="High-risk",AP25=""),"EU high-risk: technical file status missing. ",""))=0,"OK",TRIM(IF((B25="")+(D25="")+(G25="")+(H25="")+(I25="")+(M25="")+(N25="")+(O25="")+(R25="")+(AV25="")&gt;0,((B25="")+(D25="")+(G25="")+(H25="")+(I25="")+(M25="")+(N25="")+(O25="")+(R25="")+(AV25=""))&amp;" required field(s) blank. ","")&amp;IF(AND(M25="High",AK25=""),"High tier: impact assessment date missing. ","")&amp;IF(AND(M25="High",AL25=""),"High tier: bias test date missing. ","")&amp;IF(AND(M25="High",AM25=""),"High tier: kill switch test missing. ","")&amp;IF(AND(M25&lt;&gt;"High",OR(T25="Yes",N25="Decision")),"Check tier: decisions about people or sensitive data are mandatory High (T01). ","")&amp;IF(AND(OR(D25="Bought (SaaS or licensed)",D25="Embedded in vendor product"),AO25=""),"Vendor review date missing. ","")&amp;IF(AND(AB25="Yes",AC25=""),"Transfer mechanism missing. ","")&amp;IF(AND(P25="Yes",Q25=""),"List the tools it can call. ","")&amp;IF(AND(AG25="High-risk",AP25=""),"EU high-risk: technical file status missing. ",""))))</f>
        <v/>
      </c>
      <c r="AV25" s="47"/>
      <c r="AW25" s="48"/>
      <c r="AX25" s="48"/>
      <c r="AY25" s="50" t="str">
        <f aca="false">IF(OR(AX25="",M25=""),"",EDATE(AX25,IFERROR(VLOOKUP(M25,Settings!$A$6:$B$8,2,FALSE()),12)))</f>
        <v/>
      </c>
      <c r="AZ25" s="49" t="str">
        <f aca="true">IF(A25="","",IF(AV25="Retired","Retired",IF(AY25="","Set last review",IF(AY25&lt;TODAY(),"Overdue",IF(AY25-TODAY()&lt;=Settings!$B$12,"Due soon","On track")))))</f>
        <v/>
      </c>
      <c r="BA25" s="47"/>
    </row>
    <row r="26" customFormat="false" ht="15" hidden="false" customHeight="false" outlineLevel="0" collapsed="false">
      <c r="A26" s="46"/>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8"/>
      <c r="AL26" s="48"/>
      <c r="AM26" s="48"/>
      <c r="AN26" s="48"/>
      <c r="AO26" s="48"/>
      <c r="AP26" s="47"/>
      <c r="AQ26" s="47"/>
      <c r="AR26" s="47"/>
      <c r="AS26" s="47"/>
      <c r="AT26" s="49" t="str">
        <f aca="false">IF(M26="","",IFERROR(VLOOKUP(M26,Settings!$A$6:$C$8,3,FALSE()),""))</f>
        <v/>
      </c>
      <c r="AU26" s="49" t="str">
        <f aca="false">IF(A26="","",IF(LEN(IF((B26="")+(D26="")+(G26="")+(H26="")+(I26="")+(M26="")+(N26="")+(O26="")+(R26="")+(AV26="")&gt;0,((B26="")+(D26="")+(G26="")+(H26="")+(I26="")+(M26="")+(N26="")+(O26="")+(R26="")+(AV26=""))&amp;" required field(s) blank. ","")&amp;IF(AND(M26="High",AK26=""),"High tier: impact assessment date missing. ","")&amp;IF(AND(M26="High",AL26=""),"High tier: bias test date missing. ","")&amp;IF(AND(M26="High",AM26=""),"High tier: kill switch test missing. ","")&amp;IF(AND(M26&lt;&gt;"High",OR(T26="Yes",N26="Decision")),"Check tier: decisions about people or sensitive data are mandatory High (T01). ","")&amp;IF(AND(OR(D26="Bought (SaaS or licensed)",D26="Embedded in vendor product"),AO26=""),"Vendor review date missing. ","")&amp;IF(AND(AB26="Yes",AC26=""),"Transfer mechanism missing. ","")&amp;IF(AND(P26="Yes",Q26=""),"List the tools it can call. ","")&amp;IF(AND(AG26="High-risk",AP26=""),"EU high-risk: technical file status missing. ",""))=0,"OK",TRIM(IF((B26="")+(D26="")+(G26="")+(H26="")+(I26="")+(M26="")+(N26="")+(O26="")+(R26="")+(AV26="")&gt;0,((B26="")+(D26="")+(G26="")+(H26="")+(I26="")+(M26="")+(N26="")+(O26="")+(R26="")+(AV26=""))&amp;" required field(s) blank. ","")&amp;IF(AND(M26="High",AK26=""),"High tier: impact assessment date missing. ","")&amp;IF(AND(M26="High",AL26=""),"High tier: bias test date missing. ","")&amp;IF(AND(M26="High",AM26=""),"High tier: kill switch test missing. ","")&amp;IF(AND(M26&lt;&gt;"High",OR(T26="Yes",N26="Decision")),"Check tier: decisions about people or sensitive data are mandatory High (T01). ","")&amp;IF(AND(OR(D26="Bought (SaaS or licensed)",D26="Embedded in vendor product"),AO26=""),"Vendor review date missing. ","")&amp;IF(AND(AB26="Yes",AC26=""),"Transfer mechanism missing. ","")&amp;IF(AND(P26="Yes",Q26=""),"List the tools it can call. ","")&amp;IF(AND(AG26="High-risk",AP26=""),"EU high-risk: technical file status missing. ",""))))</f>
        <v/>
      </c>
      <c r="AV26" s="47"/>
      <c r="AW26" s="48"/>
      <c r="AX26" s="48"/>
      <c r="AY26" s="50" t="str">
        <f aca="false">IF(OR(AX26="",M26=""),"",EDATE(AX26,IFERROR(VLOOKUP(M26,Settings!$A$6:$B$8,2,FALSE()),12)))</f>
        <v/>
      </c>
      <c r="AZ26" s="49" t="str">
        <f aca="true">IF(A26="","",IF(AV26="Retired","Retired",IF(AY26="","Set last review",IF(AY26&lt;TODAY(),"Overdue",IF(AY26-TODAY()&lt;=Settings!$B$12,"Due soon","On track")))))</f>
        <v/>
      </c>
      <c r="BA26" s="47"/>
    </row>
    <row r="27" customFormat="false" ht="15" hidden="false" customHeight="false" outlineLevel="0" collapsed="false">
      <c r="A27" s="46"/>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8"/>
      <c r="AL27" s="48"/>
      <c r="AM27" s="48"/>
      <c r="AN27" s="48"/>
      <c r="AO27" s="48"/>
      <c r="AP27" s="47"/>
      <c r="AQ27" s="47"/>
      <c r="AR27" s="47"/>
      <c r="AS27" s="47"/>
      <c r="AT27" s="49" t="str">
        <f aca="false">IF(M27="","",IFERROR(VLOOKUP(M27,Settings!$A$6:$C$8,3,FALSE()),""))</f>
        <v/>
      </c>
      <c r="AU27" s="49" t="str">
        <f aca="false">IF(A27="","",IF(LEN(IF((B27="")+(D27="")+(G27="")+(H27="")+(I27="")+(M27="")+(N27="")+(O27="")+(R27="")+(AV27="")&gt;0,((B27="")+(D27="")+(G27="")+(H27="")+(I27="")+(M27="")+(N27="")+(O27="")+(R27="")+(AV27=""))&amp;" required field(s) blank. ","")&amp;IF(AND(M27="High",AK27=""),"High tier: impact assessment date missing. ","")&amp;IF(AND(M27="High",AL27=""),"High tier: bias test date missing. ","")&amp;IF(AND(M27="High",AM27=""),"High tier: kill switch test missing. ","")&amp;IF(AND(M27&lt;&gt;"High",OR(T27="Yes",N27="Decision")),"Check tier: decisions about people or sensitive data are mandatory High (T01). ","")&amp;IF(AND(OR(D27="Bought (SaaS or licensed)",D27="Embedded in vendor product"),AO27=""),"Vendor review date missing. ","")&amp;IF(AND(AB27="Yes",AC27=""),"Transfer mechanism missing. ","")&amp;IF(AND(P27="Yes",Q27=""),"List the tools it can call. ","")&amp;IF(AND(AG27="High-risk",AP27=""),"EU high-risk: technical file status missing. ",""))=0,"OK",TRIM(IF((B27="")+(D27="")+(G27="")+(H27="")+(I27="")+(M27="")+(N27="")+(O27="")+(R27="")+(AV27="")&gt;0,((B27="")+(D27="")+(G27="")+(H27="")+(I27="")+(M27="")+(N27="")+(O27="")+(R27="")+(AV27=""))&amp;" required field(s) blank. ","")&amp;IF(AND(M27="High",AK27=""),"High tier: impact assessment date missing. ","")&amp;IF(AND(M27="High",AL27=""),"High tier: bias test date missing. ","")&amp;IF(AND(M27="High",AM27=""),"High tier: kill switch test missing. ","")&amp;IF(AND(M27&lt;&gt;"High",OR(T27="Yes",N27="Decision")),"Check tier: decisions about people or sensitive data are mandatory High (T01). ","")&amp;IF(AND(OR(D27="Bought (SaaS or licensed)",D27="Embedded in vendor product"),AO27=""),"Vendor review date missing. ","")&amp;IF(AND(AB27="Yes",AC27=""),"Transfer mechanism missing. ","")&amp;IF(AND(P27="Yes",Q27=""),"List the tools it can call. ","")&amp;IF(AND(AG27="High-risk",AP27=""),"EU high-risk: technical file status missing. ",""))))</f>
        <v/>
      </c>
      <c r="AV27" s="47"/>
      <c r="AW27" s="48"/>
      <c r="AX27" s="48"/>
      <c r="AY27" s="50" t="str">
        <f aca="false">IF(OR(AX27="",M27=""),"",EDATE(AX27,IFERROR(VLOOKUP(M27,Settings!$A$6:$B$8,2,FALSE()),12)))</f>
        <v/>
      </c>
      <c r="AZ27" s="49" t="str">
        <f aca="true">IF(A27="","",IF(AV27="Retired","Retired",IF(AY27="","Set last review",IF(AY27&lt;TODAY(),"Overdue",IF(AY27-TODAY()&lt;=Settings!$B$12,"Due soon","On track")))))</f>
        <v/>
      </c>
      <c r="BA27" s="47"/>
    </row>
    <row r="28" customFormat="false" ht="15" hidden="false" customHeight="false" outlineLevel="0" collapsed="false">
      <c r="A28" s="46"/>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8"/>
      <c r="AL28" s="48"/>
      <c r="AM28" s="48"/>
      <c r="AN28" s="48"/>
      <c r="AO28" s="48"/>
      <c r="AP28" s="47"/>
      <c r="AQ28" s="47"/>
      <c r="AR28" s="47"/>
      <c r="AS28" s="47"/>
      <c r="AT28" s="49" t="str">
        <f aca="false">IF(M28="","",IFERROR(VLOOKUP(M28,Settings!$A$6:$C$8,3,FALSE()),""))</f>
        <v/>
      </c>
      <c r="AU28" s="49" t="str">
        <f aca="false">IF(A28="","",IF(LEN(IF((B28="")+(D28="")+(G28="")+(H28="")+(I28="")+(M28="")+(N28="")+(O28="")+(R28="")+(AV28="")&gt;0,((B28="")+(D28="")+(G28="")+(H28="")+(I28="")+(M28="")+(N28="")+(O28="")+(R28="")+(AV28=""))&amp;" required field(s) blank. ","")&amp;IF(AND(M28="High",AK28=""),"High tier: impact assessment date missing. ","")&amp;IF(AND(M28="High",AL28=""),"High tier: bias test date missing. ","")&amp;IF(AND(M28="High",AM28=""),"High tier: kill switch test missing. ","")&amp;IF(AND(M28&lt;&gt;"High",OR(T28="Yes",N28="Decision")),"Check tier: decisions about people or sensitive data are mandatory High (T01). ","")&amp;IF(AND(OR(D28="Bought (SaaS or licensed)",D28="Embedded in vendor product"),AO28=""),"Vendor review date missing. ","")&amp;IF(AND(AB28="Yes",AC28=""),"Transfer mechanism missing. ","")&amp;IF(AND(P28="Yes",Q28=""),"List the tools it can call. ","")&amp;IF(AND(AG28="High-risk",AP28=""),"EU high-risk: technical file status missing. ",""))=0,"OK",TRIM(IF((B28="")+(D28="")+(G28="")+(H28="")+(I28="")+(M28="")+(N28="")+(O28="")+(R28="")+(AV28="")&gt;0,((B28="")+(D28="")+(G28="")+(H28="")+(I28="")+(M28="")+(N28="")+(O28="")+(R28="")+(AV28=""))&amp;" required field(s) blank. ","")&amp;IF(AND(M28="High",AK28=""),"High tier: impact assessment date missing. ","")&amp;IF(AND(M28="High",AL28=""),"High tier: bias test date missing. ","")&amp;IF(AND(M28="High",AM28=""),"High tier: kill switch test missing. ","")&amp;IF(AND(M28&lt;&gt;"High",OR(T28="Yes",N28="Decision")),"Check tier: decisions about people or sensitive data are mandatory High (T01). ","")&amp;IF(AND(OR(D28="Bought (SaaS or licensed)",D28="Embedded in vendor product"),AO28=""),"Vendor review date missing. ","")&amp;IF(AND(AB28="Yes",AC28=""),"Transfer mechanism missing. ","")&amp;IF(AND(P28="Yes",Q28=""),"List the tools it can call. ","")&amp;IF(AND(AG28="High-risk",AP28=""),"EU high-risk: technical file status missing. ",""))))</f>
        <v/>
      </c>
      <c r="AV28" s="47"/>
      <c r="AW28" s="48"/>
      <c r="AX28" s="48"/>
      <c r="AY28" s="50" t="str">
        <f aca="false">IF(OR(AX28="",M28=""),"",EDATE(AX28,IFERROR(VLOOKUP(M28,Settings!$A$6:$B$8,2,FALSE()),12)))</f>
        <v/>
      </c>
      <c r="AZ28" s="49" t="str">
        <f aca="true">IF(A28="","",IF(AV28="Retired","Retired",IF(AY28="","Set last review",IF(AY28&lt;TODAY(),"Overdue",IF(AY28-TODAY()&lt;=Settings!$B$12,"Due soon","On track")))))</f>
        <v/>
      </c>
      <c r="BA28" s="47"/>
    </row>
    <row r="29" customFormat="false" ht="15" hidden="false" customHeight="false" outlineLevel="0" collapsed="false">
      <c r="A29" s="46"/>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8"/>
      <c r="AL29" s="48"/>
      <c r="AM29" s="48"/>
      <c r="AN29" s="48"/>
      <c r="AO29" s="48"/>
      <c r="AP29" s="47"/>
      <c r="AQ29" s="47"/>
      <c r="AR29" s="47"/>
      <c r="AS29" s="47"/>
      <c r="AT29" s="49" t="str">
        <f aca="false">IF(M29="","",IFERROR(VLOOKUP(M29,Settings!$A$6:$C$8,3,FALSE()),""))</f>
        <v/>
      </c>
      <c r="AU29" s="49" t="str">
        <f aca="false">IF(A29="","",IF(LEN(IF((B29="")+(D29="")+(G29="")+(H29="")+(I29="")+(M29="")+(N29="")+(O29="")+(R29="")+(AV29="")&gt;0,((B29="")+(D29="")+(G29="")+(H29="")+(I29="")+(M29="")+(N29="")+(O29="")+(R29="")+(AV29=""))&amp;" required field(s) blank. ","")&amp;IF(AND(M29="High",AK29=""),"High tier: impact assessment date missing. ","")&amp;IF(AND(M29="High",AL29=""),"High tier: bias test date missing. ","")&amp;IF(AND(M29="High",AM29=""),"High tier: kill switch test missing. ","")&amp;IF(AND(M29&lt;&gt;"High",OR(T29="Yes",N29="Decision")),"Check tier: decisions about people or sensitive data are mandatory High (T01). ","")&amp;IF(AND(OR(D29="Bought (SaaS or licensed)",D29="Embedded in vendor product"),AO29=""),"Vendor review date missing. ","")&amp;IF(AND(AB29="Yes",AC29=""),"Transfer mechanism missing. ","")&amp;IF(AND(P29="Yes",Q29=""),"List the tools it can call. ","")&amp;IF(AND(AG29="High-risk",AP29=""),"EU high-risk: technical file status missing. ",""))=0,"OK",TRIM(IF((B29="")+(D29="")+(G29="")+(H29="")+(I29="")+(M29="")+(N29="")+(O29="")+(R29="")+(AV29="")&gt;0,((B29="")+(D29="")+(G29="")+(H29="")+(I29="")+(M29="")+(N29="")+(O29="")+(R29="")+(AV29=""))&amp;" required field(s) blank. ","")&amp;IF(AND(M29="High",AK29=""),"High tier: impact assessment date missing. ","")&amp;IF(AND(M29="High",AL29=""),"High tier: bias test date missing. ","")&amp;IF(AND(M29="High",AM29=""),"High tier: kill switch test missing. ","")&amp;IF(AND(M29&lt;&gt;"High",OR(T29="Yes",N29="Decision")),"Check tier: decisions about people or sensitive data are mandatory High (T01). ","")&amp;IF(AND(OR(D29="Bought (SaaS or licensed)",D29="Embedded in vendor product"),AO29=""),"Vendor review date missing. ","")&amp;IF(AND(AB29="Yes",AC29=""),"Transfer mechanism missing. ","")&amp;IF(AND(P29="Yes",Q29=""),"List the tools it can call. ","")&amp;IF(AND(AG29="High-risk",AP29=""),"EU high-risk: technical file status missing. ",""))))</f>
        <v/>
      </c>
      <c r="AV29" s="47"/>
      <c r="AW29" s="48"/>
      <c r="AX29" s="48"/>
      <c r="AY29" s="50" t="str">
        <f aca="false">IF(OR(AX29="",M29=""),"",EDATE(AX29,IFERROR(VLOOKUP(M29,Settings!$A$6:$B$8,2,FALSE()),12)))</f>
        <v/>
      </c>
      <c r="AZ29" s="49" t="str">
        <f aca="true">IF(A29="","",IF(AV29="Retired","Retired",IF(AY29="","Set last review",IF(AY29&lt;TODAY(),"Overdue",IF(AY29-TODAY()&lt;=Settings!$B$12,"Due soon","On track")))))</f>
        <v/>
      </c>
      <c r="BA29" s="47"/>
    </row>
    <row r="30" customFormat="false" ht="15" hidden="false" customHeight="false" outlineLevel="0" collapsed="false">
      <c r="A30" s="46"/>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8"/>
      <c r="AL30" s="48"/>
      <c r="AM30" s="48"/>
      <c r="AN30" s="48"/>
      <c r="AO30" s="48"/>
      <c r="AP30" s="47"/>
      <c r="AQ30" s="47"/>
      <c r="AR30" s="47"/>
      <c r="AS30" s="47"/>
      <c r="AT30" s="49" t="str">
        <f aca="false">IF(M30="","",IFERROR(VLOOKUP(M30,Settings!$A$6:$C$8,3,FALSE()),""))</f>
        <v/>
      </c>
      <c r="AU30" s="49" t="str">
        <f aca="false">IF(A30="","",IF(LEN(IF((B30="")+(D30="")+(G30="")+(H30="")+(I30="")+(M30="")+(N30="")+(O30="")+(R30="")+(AV30="")&gt;0,((B30="")+(D30="")+(G30="")+(H30="")+(I30="")+(M30="")+(N30="")+(O30="")+(R30="")+(AV30=""))&amp;" required field(s) blank. ","")&amp;IF(AND(M30="High",AK30=""),"High tier: impact assessment date missing. ","")&amp;IF(AND(M30="High",AL30=""),"High tier: bias test date missing. ","")&amp;IF(AND(M30="High",AM30=""),"High tier: kill switch test missing. ","")&amp;IF(AND(M30&lt;&gt;"High",OR(T30="Yes",N30="Decision")),"Check tier: decisions about people or sensitive data are mandatory High (T01). ","")&amp;IF(AND(OR(D30="Bought (SaaS or licensed)",D30="Embedded in vendor product"),AO30=""),"Vendor review date missing. ","")&amp;IF(AND(AB30="Yes",AC30=""),"Transfer mechanism missing. ","")&amp;IF(AND(P30="Yes",Q30=""),"List the tools it can call. ","")&amp;IF(AND(AG30="High-risk",AP30=""),"EU high-risk: technical file status missing. ",""))=0,"OK",TRIM(IF((B30="")+(D30="")+(G30="")+(H30="")+(I30="")+(M30="")+(N30="")+(O30="")+(R30="")+(AV30="")&gt;0,((B30="")+(D30="")+(G30="")+(H30="")+(I30="")+(M30="")+(N30="")+(O30="")+(R30="")+(AV30=""))&amp;" required field(s) blank. ","")&amp;IF(AND(M30="High",AK30=""),"High tier: impact assessment date missing. ","")&amp;IF(AND(M30="High",AL30=""),"High tier: bias test date missing. ","")&amp;IF(AND(M30="High",AM30=""),"High tier: kill switch test missing. ","")&amp;IF(AND(M30&lt;&gt;"High",OR(T30="Yes",N30="Decision")),"Check tier: decisions about people or sensitive data are mandatory High (T01). ","")&amp;IF(AND(OR(D30="Bought (SaaS or licensed)",D30="Embedded in vendor product"),AO30=""),"Vendor review date missing. ","")&amp;IF(AND(AB30="Yes",AC30=""),"Transfer mechanism missing. ","")&amp;IF(AND(P30="Yes",Q30=""),"List the tools it can call. ","")&amp;IF(AND(AG30="High-risk",AP30=""),"EU high-risk: technical file status missing. ",""))))</f>
        <v/>
      </c>
      <c r="AV30" s="47"/>
      <c r="AW30" s="48"/>
      <c r="AX30" s="48"/>
      <c r="AY30" s="50" t="str">
        <f aca="false">IF(OR(AX30="",M30=""),"",EDATE(AX30,IFERROR(VLOOKUP(M30,Settings!$A$6:$B$8,2,FALSE()),12)))</f>
        <v/>
      </c>
      <c r="AZ30" s="49" t="str">
        <f aca="true">IF(A30="","",IF(AV30="Retired","Retired",IF(AY30="","Set last review",IF(AY30&lt;TODAY(),"Overdue",IF(AY30-TODAY()&lt;=Settings!$B$12,"Due soon","On track")))))</f>
        <v/>
      </c>
      <c r="BA30" s="47"/>
    </row>
    <row r="31" customFormat="false" ht="15" hidden="false" customHeight="false" outlineLevel="0" collapsed="false">
      <c r="A31" s="46"/>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8"/>
      <c r="AL31" s="48"/>
      <c r="AM31" s="48"/>
      <c r="AN31" s="48"/>
      <c r="AO31" s="48"/>
      <c r="AP31" s="47"/>
      <c r="AQ31" s="47"/>
      <c r="AR31" s="47"/>
      <c r="AS31" s="47"/>
      <c r="AT31" s="49" t="str">
        <f aca="false">IF(M31="","",IFERROR(VLOOKUP(M31,Settings!$A$6:$C$8,3,FALSE()),""))</f>
        <v/>
      </c>
      <c r="AU31" s="49" t="str">
        <f aca="false">IF(A31="","",IF(LEN(IF((B31="")+(D31="")+(G31="")+(H31="")+(I31="")+(M31="")+(N31="")+(O31="")+(R31="")+(AV31="")&gt;0,((B31="")+(D31="")+(G31="")+(H31="")+(I31="")+(M31="")+(N31="")+(O31="")+(R31="")+(AV31=""))&amp;" required field(s) blank. ","")&amp;IF(AND(M31="High",AK31=""),"High tier: impact assessment date missing. ","")&amp;IF(AND(M31="High",AL31=""),"High tier: bias test date missing. ","")&amp;IF(AND(M31="High",AM31=""),"High tier: kill switch test missing. ","")&amp;IF(AND(M31&lt;&gt;"High",OR(T31="Yes",N31="Decision")),"Check tier: decisions about people or sensitive data are mandatory High (T01). ","")&amp;IF(AND(OR(D31="Bought (SaaS or licensed)",D31="Embedded in vendor product"),AO31=""),"Vendor review date missing. ","")&amp;IF(AND(AB31="Yes",AC31=""),"Transfer mechanism missing. ","")&amp;IF(AND(P31="Yes",Q31=""),"List the tools it can call. ","")&amp;IF(AND(AG31="High-risk",AP31=""),"EU high-risk: technical file status missing. ",""))=0,"OK",TRIM(IF((B31="")+(D31="")+(G31="")+(H31="")+(I31="")+(M31="")+(N31="")+(O31="")+(R31="")+(AV31="")&gt;0,((B31="")+(D31="")+(G31="")+(H31="")+(I31="")+(M31="")+(N31="")+(O31="")+(R31="")+(AV31=""))&amp;" required field(s) blank. ","")&amp;IF(AND(M31="High",AK31=""),"High tier: impact assessment date missing. ","")&amp;IF(AND(M31="High",AL31=""),"High tier: bias test date missing. ","")&amp;IF(AND(M31="High",AM31=""),"High tier: kill switch test missing. ","")&amp;IF(AND(M31&lt;&gt;"High",OR(T31="Yes",N31="Decision")),"Check tier: decisions about people or sensitive data are mandatory High (T01). ","")&amp;IF(AND(OR(D31="Bought (SaaS or licensed)",D31="Embedded in vendor product"),AO31=""),"Vendor review date missing. ","")&amp;IF(AND(AB31="Yes",AC31=""),"Transfer mechanism missing. ","")&amp;IF(AND(P31="Yes",Q31=""),"List the tools it can call. ","")&amp;IF(AND(AG31="High-risk",AP31=""),"EU high-risk: technical file status missing. ",""))))</f>
        <v/>
      </c>
      <c r="AV31" s="47"/>
      <c r="AW31" s="48"/>
      <c r="AX31" s="48"/>
      <c r="AY31" s="50" t="str">
        <f aca="false">IF(OR(AX31="",M31=""),"",EDATE(AX31,IFERROR(VLOOKUP(M31,Settings!$A$6:$B$8,2,FALSE()),12)))</f>
        <v/>
      </c>
      <c r="AZ31" s="49" t="str">
        <f aca="true">IF(A31="","",IF(AV31="Retired","Retired",IF(AY31="","Set last review",IF(AY31&lt;TODAY(),"Overdue",IF(AY31-TODAY()&lt;=Settings!$B$12,"Due soon","On track")))))</f>
        <v/>
      </c>
      <c r="BA31" s="47"/>
    </row>
    <row r="32" customFormat="false" ht="15" hidden="false" customHeight="false" outlineLevel="0" collapsed="false">
      <c r="A32" s="46"/>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8"/>
      <c r="AL32" s="48"/>
      <c r="AM32" s="48"/>
      <c r="AN32" s="48"/>
      <c r="AO32" s="48"/>
      <c r="AP32" s="47"/>
      <c r="AQ32" s="47"/>
      <c r="AR32" s="47"/>
      <c r="AS32" s="47"/>
      <c r="AT32" s="49" t="str">
        <f aca="false">IF(M32="","",IFERROR(VLOOKUP(M32,Settings!$A$6:$C$8,3,FALSE()),""))</f>
        <v/>
      </c>
      <c r="AU32" s="49" t="str">
        <f aca="false">IF(A32="","",IF(LEN(IF((B32="")+(D32="")+(G32="")+(H32="")+(I32="")+(M32="")+(N32="")+(O32="")+(R32="")+(AV32="")&gt;0,((B32="")+(D32="")+(G32="")+(H32="")+(I32="")+(M32="")+(N32="")+(O32="")+(R32="")+(AV32=""))&amp;" required field(s) blank. ","")&amp;IF(AND(M32="High",AK32=""),"High tier: impact assessment date missing. ","")&amp;IF(AND(M32="High",AL32=""),"High tier: bias test date missing. ","")&amp;IF(AND(M32="High",AM32=""),"High tier: kill switch test missing. ","")&amp;IF(AND(M32&lt;&gt;"High",OR(T32="Yes",N32="Decision")),"Check tier: decisions about people or sensitive data are mandatory High (T01). ","")&amp;IF(AND(OR(D32="Bought (SaaS or licensed)",D32="Embedded in vendor product"),AO32=""),"Vendor review date missing. ","")&amp;IF(AND(AB32="Yes",AC32=""),"Transfer mechanism missing. ","")&amp;IF(AND(P32="Yes",Q32=""),"List the tools it can call. ","")&amp;IF(AND(AG32="High-risk",AP32=""),"EU high-risk: technical file status missing. ",""))=0,"OK",TRIM(IF((B32="")+(D32="")+(G32="")+(H32="")+(I32="")+(M32="")+(N32="")+(O32="")+(R32="")+(AV32="")&gt;0,((B32="")+(D32="")+(G32="")+(H32="")+(I32="")+(M32="")+(N32="")+(O32="")+(R32="")+(AV32=""))&amp;" required field(s) blank. ","")&amp;IF(AND(M32="High",AK32=""),"High tier: impact assessment date missing. ","")&amp;IF(AND(M32="High",AL32=""),"High tier: bias test date missing. ","")&amp;IF(AND(M32="High",AM32=""),"High tier: kill switch test missing. ","")&amp;IF(AND(M32&lt;&gt;"High",OR(T32="Yes",N32="Decision")),"Check tier: decisions about people or sensitive data are mandatory High (T01). ","")&amp;IF(AND(OR(D32="Bought (SaaS or licensed)",D32="Embedded in vendor product"),AO32=""),"Vendor review date missing. ","")&amp;IF(AND(AB32="Yes",AC32=""),"Transfer mechanism missing. ","")&amp;IF(AND(P32="Yes",Q32=""),"List the tools it can call. ","")&amp;IF(AND(AG32="High-risk",AP32=""),"EU high-risk: technical file status missing. ",""))))</f>
        <v/>
      </c>
      <c r="AV32" s="47"/>
      <c r="AW32" s="48"/>
      <c r="AX32" s="48"/>
      <c r="AY32" s="50" t="str">
        <f aca="false">IF(OR(AX32="",M32=""),"",EDATE(AX32,IFERROR(VLOOKUP(M32,Settings!$A$6:$B$8,2,FALSE()),12)))</f>
        <v/>
      </c>
      <c r="AZ32" s="49" t="str">
        <f aca="true">IF(A32="","",IF(AV32="Retired","Retired",IF(AY32="","Set last review",IF(AY32&lt;TODAY(),"Overdue",IF(AY32-TODAY()&lt;=Settings!$B$12,"Due soon","On track")))))</f>
        <v/>
      </c>
      <c r="BA32" s="47"/>
    </row>
    <row r="33" customFormat="false" ht="15" hidden="false" customHeight="false" outlineLevel="0" collapsed="false">
      <c r="A33" s="46"/>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8"/>
      <c r="AL33" s="48"/>
      <c r="AM33" s="48"/>
      <c r="AN33" s="48"/>
      <c r="AO33" s="48"/>
      <c r="AP33" s="47"/>
      <c r="AQ33" s="47"/>
      <c r="AR33" s="47"/>
      <c r="AS33" s="47"/>
      <c r="AT33" s="49" t="str">
        <f aca="false">IF(M33="","",IFERROR(VLOOKUP(M33,Settings!$A$6:$C$8,3,FALSE()),""))</f>
        <v/>
      </c>
      <c r="AU33" s="49" t="str">
        <f aca="false">IF(A33="","",IF(LEN(IF((B33="")+(D33="")+(G33="")+(H33="")+(I33="")+(M33="")+(N33="")+(O33="")+(R33="")+(AV33="")&gt;0,((B33="")+(D33="")+(G33="")+(H33="")+(I33="")+(M33="")+(N33="")+(O33="")+(R33="")+(AV33=""))&amp;" required field(s) blank. ","")&amp;IF(AND(M33="High",AK33=""),"High tier: impact assessment date missing. ","")&amp;IF(AND(M33="High",AL33=""),"High tier: bias test date missing. ","")&amp;IF(AND(M33="High",AM33=""),"High tier: kill switch test missing. ","")&amp;IF(AND(M33&lt;&gt;"High",OR(T33="Yes",N33="Decision")),"Check tier: decisions about people or sensitive data are mandatory High (T01). ","")&amp;IF(AND(OR(D33="Bought (SaaS or licensed)",D33="Embedded in vendor product"),AO33=""),"Vendor review date missing. ","")&amp;IF(AND(AB33="Yes",AC33=""),"Transfer mechanism missing. ","")&amp;IF(AND(P33="Yes",Q33=""),"List the tools it can call. ","")&amp;IF(AND(AG33="High-risk",AP33=""),"EU high-risk: technical file status missing. ",""))=0,"OK",TRIM(IF((B33="")+(D33="")+(G33="")+(H33="")+(I33="")+(M33="")+(N33="")+(O33="")+(R33="")+(AV33="")&gt;0,((B33="")+(D33="")+(G33="")+(H33="")+(I33="")+(M33="")+(N33="")+(O33="")+(R33="")+(AV33=""))&amp;" required field(s) blank. ","")&amp;IF(AND(M33="High",AK33=""),"High tier: impact assessment date missing. ","")&amp;IF(AND(M33="High",AL33=""),"High tier: bias test date missing. ","")&amp;IF(AND(M33="High",AM33=""),"High tier: kill switch test missing. ","")&amp;IF(AND(M33&lt;&gt;"High",OR(T33="Yes",N33="Decision")),"Check tier: decisions about people or sensitive data are mandatory High (T01). ","")&amp;IF(AND(OR(D33="Bought (SaaS or licensed)",D33="Embedded in vendor product"),AO33=""),"Vendor review date missing. ","")&amp;IF(AND(AB33="Yes",AC33=""),"Transfer mechanism missing. ","")&amp;IF(AND(P33="Yes",Q33=""),"List the tools it can call. ","")&amp;IF(AND(AG33="High-risk",AP33=""),"EU high-risk: technical file status missing. ",""))))</f>
        <v/>
      </c>
      <c r="AV33" s="47"/>
      <c r="AW33" s="48"/>
      <c r="AX33" s="48"/>
      <c r="AY33" s="50" t="str">
        <f aca="false">IF(OR(AX33="",M33=""),"",EDATE(AX33,IFERROR(VLOOKUP(M33,Settings!$A$6:$B$8,2,FALSE()),12)))</f>
        <v/>
      </c>
      <c r="AZ33" s="49" t="str">
        <f aca="true">IF(A33="","",IF(AV33="Retired","Retired",IF(AY33="","Set last review",IF(AY33&lt;TODAY(),"Overdue",IF(AY33-TODAY()&lt;=Settings!$B$12,"Due soon","On track")))))</f>
        <v/>
      </c>
      <c r="BA33" s="47"/>
    </row>
    <row r="34" customFormat="false" ht="15" hidden="false" customHeight="false" outlineLevel="0" collapsed="false">
      <c r="A34" s="46"/>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8"/>
      <c r="AL34" s="48"/>
      <c r="AM34" s="48"/>
      <c r="AN34" s="48"/>
      <c r="AO34" s="48"/>
      <c r="AP34" s="47"/>
      <c r="AQ34" s="47"/>
      <c r="AR34" s="47"/>
      <c r="AS34" s="47"/>
      <c r="AT34" s="49" t="str">
        <f aca="false">IF(M34="","",IFERROR(VLOOKUP(M34,Settings!$A$6:$C$8,3,FALSE()),""))</f>
        <v/>
      </c>
      <c r="AU34" s="49" t="str">
        <f aca="false">IF(A34="","",IF(LEN(IF((B34="")+(D34="")+(G34="")+(H34="")+(I34="")+(M34="")+(N34="")+(O34="")+(R34="")+(AV34="")&gt;0,((B34="")+(D34="")+(G34="")+(H34="")+(I34="")+(M34="")+(N34="")+(O34="")+(R34="")+(AV34=""))&amp;" required field(s) blank. ","")&amp;IF(AND(M34="High",AK34=""),"High tier: impact assessment date missing. ","")&amp;IF(AND(M34="High",AL34=""),"High tier: bias test date missing. ","")&amp;IF(AND(M34="High",AM34=""),"High tier: kill switch test missing. ","")&amp;IF(AND(M34&lt;&gt;"High",OR(T34="Yes",N34="Decision")),"Check tier: decisions about people or sensitive data are mandatory High (T01). ","")&amp;IF(AND(OR(D34="Bought (SaaS or licensed)",D34="Embedded in vendor product"),AO34=""),"Vendor review date missing. ","")&amp;IF(AND(AB34="Yes",AC34=""),"Transfer mechanism missing. ","")&amp;IF(AND(P34="Yes",Q34=""),"List the tools it can call. ","")&amp;IF(AND(AG34="High-risk",AP34=""),"EU high-risk: technical file status missing. ",""))=0,"OK",TRIM(IF((B34="")+(D34="")+(G34="")+(H34="")+(I34="")+(M34="")+(N34="")+(O34="")+(R34="")+(AV34="")&gt;0,((B34="")+(D34="")+(G34="")+(H34="")+(I34="")+(M34="")+(N34="")+(O34="")+(R34="")+(AV34=""))&amp;" required field(s) blank. ","")&amp;IF(AND(M34="High",AK34=""),"High tier: impact assessment date missing. ","")&amp;IF(AND(M34="High",AL34=""),"High tier: bias test date missing. ","")&amp;IF(AND(M34="High",AM34=""),"High tier: kill switch test missing. ","")&amp;IF(AND(M34&lt;&gt;"High",OR(T34="Yes",N34="Decision")),"Check tier: decisions about people or sensitive data are mandatory High (T01). ","")&amp;IF(AND(OR(D34="Bought (SaaS or licensed)",D34="Embedded in vendor product"),AO34=""),"Vendor review date missing. ","")&amp;IF(AND(AB34="Yes",AC34=""),"Transfer mechanism missing. ","")&amp;IF(AND(P34="Yes",Q34=""),"List the tools it can call. ","")&amp;IF(AND(AG34="High-risk",AP34=""),"EU high-risk: technical file status missing. ",""))))</f>
        <v/>
      </c>
      <c r="AV34" s="47"/>
      <c r="AW34" s="48"/>
      <c r="AX34" s="48"/>
      <c r="AY34" s="50" t="str">
        <f aca="false">IF(OR(AX34="",M34=""),"",EDATE(AX34,IFERROR(VLOOKUP(M34,Settings!$A$6:$B$8,2,FALSE()),12)))</f>
        <v/>
      </c>
      <c r="AZ34" s="49" t="str">
        <f aca="true">IF(A34="","",IF(AV34="Retired","Retired",IF(AY34="","Set last review",IF(AY34&lt;TODAY(),"Overdue",IF(AY34-TODAY()&lt;=Settings!$B$12,"Due soon","On track")))))</f>
        <v/>
      </c>
      <c r="BA34" s="47"/>
    </row>
    <row r="35" customFormat="false" ht="15" hidden="false" customHeight="false" outlineLevel="0" collapsed="false">
      <c r="A35" s="46"/>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8"/>
      <c r="AL35" s="48"/>
      <c r="AM35" s="48"/>
      <c r="AN35" s="48"/>
      <c r="AO35" s="48"/>
      <c r="AP35" s="47"/>
      <c r="AQ35" s="47"/>
      <c r="AR35" s="47"/>
      <c r="AS35" s="47"/>
      <c r="AT35" s="49" t="str">
        <f aca="false">IF(M35="","",IFERROR(VLOOKUP(M35,Settings!$A$6:$C$8,3,FALSE()),""))</f>
        <v/>
      </c>
      <c r="AU35" s="49" t="str">
        <f aca="false">IF(A35="","",IF(LEN(IF((B35="")+(D35="")+(G35="")+(H35="")+(I35="")+(M35="")+(N35="")+(O35="")+(R35="")+(AV35="")&gt;0,((B35="")+(D35="")+(G35="")+(H35="")+(I35="")+(M35="")+(N35="")+(O35="")+(R35="")+(AV35=""))&amp;" required field(s) blank. ","")&amp;IF(AND(M35="High",AK35=""),"High tier: impact assessment date missing. ","")&amp;IF(AND(M35="High",AL35=""),"High tier: bias test date missing. ","")&amp;IF(AND(M35="High",AM35=""),"High tier: kill switch test missing. ","")&amp;IF(AND(M35&lt;&gt;"High",OR(T35="Yes",N35="Decision")),"Check tier: decisions about people or sensitive data are mandatory High (T01). ","")&amp;IF(AND(OR(D35="Bought (SaaS or licensed)",D35="Embedded in vendor product"),AO35=""),"Vendor review date missing. ","")&amp;IF(AND(AB35="Yes",AC35=""),"Transfer mechanism missing. ","")&amp;IF(AND(P35="Yes",Q35=""),"List the tools it can call. ","")&amp;IF(AND(AG35="High-risk",AP35=""),"EU high-risk: technical file status missing. ",""))=0,"OK",TRIM(IF((B35="")+(D35="")+(G35="")+(H35="")+(I35="")+(M35="")+(N35="")+(O35="")+(R35="")+(AV35="")&gt;0,((B35="")+(D35="")+(G35="")+(H35="")+(I35="")+(M35="")+(N35="")+(O35="")+(R35="")+(AV35=""))&amp;" required field(s) blank. ","")&amp;IF(AND(M35="High",AK35=""),"High tier: impact assessment date missing. ","")&amp;IF(AND(M35="High",AL35=""),"High tier: bias test date missing. ","")&amp;IF(AND(M35="High",AM35=""),"High tier: kill switch test missing. ","")&amp;IF(AND(M35&lt;&gt;"High",OR(T35="Yes",N35="Decision")),"Check tier: decisions about people or sensitive data are mandatory High (T01). ","")&amp;IF(AND(OR(D35="Bought (SaaS or licensed)",D35="Embedded in vendor product"),AO35=""),"Vendor review date missing. ","")&amp;IF(AND(AB35="Yes",AC35=""),"Transfer mechanism missing. ","")&amp;IF(AND(P35="Yes",Q35=""),"List the tools it can call. ","")&amp;IF(AND(AG35="High-risk",AP35=""),"EU high-risk: technical file status missing. ",""))))</f>
        <v/>
      </c>
      <c r="AV35" s="47"/>
      <c r="AW35" s="48"/>
      <c r="AX35" s="48"/>
      <c r="AY35" s="50" t="str">
        <f aca="false">IF(OR(AX35="",M35=""),"",EDATE(AX35,IFERROR(VLOOKUP(M35,Settings!$A$6:$B$8,2,FALSE()),12)))</f>
        <v/>
      </c>
      <c r="AZ35" s="49" t="str">
        <f aca="true">IF(A35="","",IF(AV35="Retired","Retired",IF(AY35="","Set last review",IF(AY35&lt;TODAY(),"Overdue",IF(AY35-TODAY()&lt;=Settings!$B$12,"Due soon","On track")))))</f>
        <v/>
      </c>
      <c r="BA35" s="47"/>
    </row>
    <row r="36" customFormat="false" ht="15" hidden="false" customHeight="false" outlineLevel="0" collapsed="false">
      <c r="A36" s="46"/>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8"/>
      <c r="AL36" s="48"/>
      <c r="AM36" s="48"/>
      <c r="AN36" s="48"/>
      <c r="AO36" s="48"/>
      <c r="AP36" s="47"/>
      <c r="AQ36" s="47"/>
      <c r="AR36" s="47"/>
      <c r="AS36" s="47"/>
      <c r="AT36" s="49" t="str">
        <f aca="false">IF(M36="","",IFERROR(VLOOKUP(M36,Settings!$A$6:$C$8,3,FALSE()),""))</f>
        <v/>
      </c>
      <c r="AU36" s="49" t="str">
        <f aca="false">IF(A36="","",IF(LEN(IF((B36="")+(D36="")+(G36="")+(H36="")+(I36="")+(M36="")+(N36="")+(O36="")+(R36="")+(AV36="")&gt;0,((B36="")+(D36="")+(G36="")+(H36="")+(I36="")+(M36="")+(N36="")+(O36="")+(R36="")+(AV36=""))&amp;" required field(s) blank. ","")&amp;IF(AND(M36="High",AK36=""),"High tier: impact assessment date missing. ","")&amp;IF(AND(M36="High",AL36=""),"High tier: bias test date missing. ","")&amp;IF(AND(M36="High",AM36=""),"High tier: kill switch test missing. ","")&amp;IF(AND(M36&lt;&gt;"High",OR(T36="Yes",N36="Decision")),"Check tier: decisions about people or sensitive data are mandatory High (T01). ","")&amp;IF(AND(OR(D36="Bought (SaaS or licensed)",D36="Embedded in vendor product"),AO36=""),"Vendor review date missing. ","")&amp;IF(AND(AB36="Yes",AC36=""),"Transfer mechanism missing. ","")&amp;IF(AND(P36="Yes",Q36=""),"List the tools it can call. ","")&amp;IF(AND(AG36="High-risk",AP36=""),"EU high-risk: technical file status missing. ",""))=0,"OK",TRIM(IF((B36="")+(D36="")+(G36="")+(H36="")+(I36="")+(M36="")+(N36="")+(O36="")+(R36="")+(AV36="")&gt;0,((B36="")+(D36="")+(G36="")+(H36="")+(I36="")+(M36="")+(N36="")+(O36="")+(R36="")+(AV36=""))&amp;" required field(s) blank. ","")&amp;IF(AND(M36="High",AK36=""),"High tier: impact assessment date missing. ","")&amp;IF(AND(M36="High",AL36=""),"High tier: bias test date missing. ","")&amp;IF(AND(M36="High",AM36=""),"High tier: kill switch test missing. ","")&amp;IF(AND(M36&lt;&gt;"High",OR(T36="Yes",N36="Decision")),"Check tier: decisions about people or sensitive data are mandatory High (T01). ","")&amp;IF(AND(OR(D36="Bought (SaaS or licensed)",D36="Embedded in vendor product"),AO36=""),"Vendor review date missing. ","")&amp;IF(AND(AB36="Yes",AC36=""),"Transfer mechanism missing. ","")&amp;IF(AND(P36="Yes",Q36=""),"List the tools it can call. ","")&amp;IF(AND(AG36="High-risk",AP36=""),"EU high-risk: technical file status missing. ",""))))</f>
        <v/>
      </c>
      <c r="AV36" s="47"/>
      <c r="AW36" s="48"/>
      <c r="AX36" s="48"/>
      <c r="AY36" s="50" t="str">
        <f aca="false">IF(OR(AX36="",M36=""),"",EDATE(AX36,IFERROR(VLOOKUP(M36,Settings!$A$6:$B$8,2,FALSE()),12)))</f>
        <v/>
      </c>
      <c r="AZ36" s="49" t="str">
        <f aca="true">IF(A36="","",IF(AV36="Retired","Retired",IF(AY36="","Set last review",IF(AY36&lt;TODAY(),"Overdue",IF(AY36-TODAY()&lt;=Settings!$B$12,"Due soon","On track")))))</f>
        <v/>
      </c>
      <c r="BA36" s="47"/>
    </row>
    <row r="37" customFormat="false" ht="15" hidden="false" customHeight="false" outlineLevel="0" collapsed="false">
      <c r="A37" s="46"/>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8"/>
      <c r="AL37" s="48"/>
      <c r="AM37" s="48"/>
      <c r="AN37" s="48"/>
      <c r="AO37" s="48"/>
      <c r="AP37" s="47"/>
      <c r="AQ37" s="47"/>
      <c r="AR37" s="47"/>
      <c r="AS37" s="47"/>
      <c r="AT37" s="49" t="str">
        <f aca="false">IF(M37="","",IFERROR(VLOOKUP(M37,Settings!$A$6:$C$8,3,FALSE()),""))</f>
        <v/>
      </c>
      <c r="AU37" s="49" t="str">
        <f aca="false">IF(A37="","",IF(LEN(IF((B37="")+(D37="")+(G37="")+(H37="")+(I37="")+(M37="")+(N37="")+(O37="")+(R37="")+(AV37="")&gt;0,((B37="")+(D37="")+(G37="")+(H37="")+(I37="")+(M37="")+(N37="")+(O37="")+(R37="")+(AV37=""))&amp;" required field(s) blank. ","")&amp;IF(AND(M37="High",AK37=""),"High tier: impact assessment date missing. ","")&amp;IF(AND(M37="High",AL37=""),"High tier: bias test date missing. ","")&amp;IF(AND(M37="High",AM37=""),"High tier: kill switch test missing. ","")&amp;IF(AND(M37&lt;&gt;"High",OR(T37="Yes",N37="Decision")),"Check tier: decisions about people or sensitive data are mandatory High (T01). ","")&amp;IF(AND(OR(D37="Bought (SaaS or licensed)",D37="Embedded in vendor product"),AO37=""),"Vendor review date missing. ","")&amp;IF(AND(AB37="Yes",AC37=""),"Transfer mechanism missing. ","")&amp;IF(AND(P37="Yes",Q37=""),"List the tools it can call. ","")&amp;IF(AND(AG37="High-risk",AP37=""),"EU high-risk: technical file status missing. ",""))=0,"OK",TRIM(IF((B37="")+(D37="")+(G37="")+(H37="")+(I37="")+(M37="")+(N37="")+(O37="")+(R37="")+(AV37="")&gt;0,((B37="")+(D37="")+(G37="")+(H37="")+(I37="")+(M37="")+(N37="")+(O37="")+(R37="")+(AV37=""))&amp;" required field(s) blank. ","")&amp;IF(AND(M37="High",AK37=""),"High tier: impact assessment date missing. ","")&amp;IF(AND(M37="High",AL37=""),"High tier: bias test date missing. ","")&amp;IF(AND(M37="High",AM37=""),"High tier: kill switch test missing. ","")&amp;IF(AND(M37&lt;&gt;"High",OR(T37="Yes",N37="Decision")),"Check tier: decisions about people or sensitive data are mandatory High (T01). ","")&amp;IF(AND(OR(D37="Bought (SaaS or licensed)",D37="Embedded in vendor product"),AO37=""),"Vendor review date missing. ","")&amp;IF(AND(AB37="Yes",AC37=""),"Transfer mechanism missing. ","")&amp;IF(AND(P37="Yes",Q37=""),"List the tools it can call. ","")&amp;IF(AND(AG37="High-risk",AP37=""),"EU high-risk: technical file status missing. ",""))))</f>
        <v/>
      </c>
      <c r="AV37" s="47"/>
      <c r="AW37" s="48"/>
      <c r="AX37" s="48"/>
      <c r="AY37" s="50" t="str">
        <f aca="false">IF(OR(AX37="",M37=""),"",EDATE(AX37,IFERROR(VLOOKUP(M37,Settings!$A$6:$B$8,2,FALSE()),12)))</f>
        <v/>
      </c>
      <c r="AZ37" s="49" t="str">
        <f aca="true">IF(A37="","",IF(AV37="Retired","Retired",IF(AY37="","Set last review",IF(AY37&lt;TODAY(),"Overdue",IF(AY37-TODAY()&lt;=Settings!$B$12,"Due soon","On track")))))</f>
        <v/>
      </c>
      <c r="BA37" s="47"/>
    </row>
    <row r="38" customFormat="false" ht="15" hidden="false" customHeight="false" outlineLevel="0" collapsed="false">
      <c r="A38" s="46"/>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8"/>
      <c r="AL38" s="48"/>
      <c r="AM38" s="48"/>
      <c r="AN38" s="48"/>
      <c r="AO38" s="48"/>
      <c r="AP38" s="47"/>
      <c r="AQ38" s="47"/>
      <c r="AR38" s="47"/>
      <c r="AS38" s="47"/>
      <c r="AT38" s="49" t="str">
        <f aca="false">IF(M38="","",IFERROR(VLOOKUP(M38,Settings!$A$6:$C$8,3,FALSE()),""))</f>
        <v/>
      </c>
      <c r="AU38" s="49" t="str">
        <f aca="false">IF(A38="","",IF(LEN(IF((B38="")+(D38="")+(G38="")+(H38="")+(I38="")+(M38="")+(N38="")+(O38="")+(R38="")+(AV38="")&gt;0,((B38="")+(D38="")+(G38="")+(H38="")+(I38="")+(M38="")+(N38="")+(O38="")+(R38="")+(AV38=""))&amp;" required field(s) blank. ","")&amp;IF(AND(M38="High",AK38=""),"High tier: impact assessment date missing. ","")&amp;IF(AND(M38="High",AL38=""),"High tier: bias test date missing. ","")&amp;IF(AND(M38="High",AM38=""),"High tier: kill switch test missing. ","")&amp;IF(AND(M38&lt;&gt;"High",OR(T38="Yes",N38="Decision")),"Check tier: decisions about people or sensitive data are mandatory High (T01). ","")&amp;IF(AND(OR(D38="Bought (SaaS or licensed)",D38="Embedded in vendor product"),AO38=""),"Vendor review date missing. ","")&amp;IF(AND(AB38="Yes",AC38=""),"Transfer mechanism missing. ","")&amp;IF(AND(P38="Yes",Q38=""),"List the tools it can call. ","")&amp;IF(AND(AG38="High-risk",AP38=""),"EU high-risk: technical file status missing. ",""))=0,"OK",TRIM(IF((B38="")+(D38="")+(G38="")+(H38="")+(I38="")+(M38="")+(N38="")+(O38="")+(R38="")+(AV38="")&gt;0,((B38="")+(D38="")+(G38="")+(H38="")+(I38="")+(M38="")+(N38="")+(O38="")+(R38="")+(AV38=""))&amp;" required field(s) blank. ","")&amp;IF(AND(M38="High",AK38=""),"High tier: impact assessment date missing. ","")&amp;IF(AND(M38="High",AL38=""),"High tier: bias test date missing. ","")&amp;IF(AND(M38="High",AM38=""),"High tier: kill switch test missing. ","")&amp;IF(AND(M38&lt;&gt;"High",OR(T38="Yes",N38="Decision")),"Check tier: decisions about people or sensitive data are mandatory High (T01). ","")&amp;IF(AND(OR(D38="Bought (SaaS or licensed)",D38="Embedded in vendor product"),AO38=""),"Vendor review date missing. ","")&amp;IF(AND(AB38="Yes",AC38=""),"Transfer mechanism missing. ","")&amp;IF(AND(P38="Yes",Q38=""),"List the tools it can call. ","")&amp;IF(AND(AG38="High-risk",AP38=""),"EU high-risk: technical file status missing. ",""))))</f>
        <v/>
      </c>
      <c r="AV38" s="47"/>
      <c r="AW38" s="48"/>
      <c r="AX38" s="48"/>
      <c r="AY38" s="50" t="str">
        <f aca="false">IF(OR(AX38="",M38=""),"",EDATE(AX38,IFERROR(VLOOKUP(M38,Settings!$A$6:$B$8,2,FALSE()),12)))</f>
        <v/>
      </c>
      <c r="AZ38" s="49" t="str">
        <f aca="true">IF(A38="","",IF(AV38="Retired","Retired",IF(AY38="","Set last review",IF(AY38&lt;TODAY(),"Overdue",IF(AY38-TODAY()&lt;=Settings!$B$12,"Due soon","On track")))))</f>
        <v/>
      </c>
      <c r="BA38" s="47"/>
    </row>
    <row r="39" customFormat="false" ht="15" hidden="false" customHeight="false" outlineLevel="0" collapsed="false">
      <c r="A39" s="46"/>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8"/>
      <c r="AL39" s="48"/>
      <c r="AM39" s="48"/>
      <c r="AN39" s="48"/>
      <c r="AO39" s="48"/>
      <c r="AP39" s="47"/>
      <c r="AQ39" s="47"/>
      <c r="AR39" s="47"/>
      <c r="AS39" s="47"/>
      <c r="AT39" s="49" t="str">
        <f aca="false">IF(M39="","",IFERROR(VLOOKUP(M39,Settings!$A$6:$C$8,3,FALSE()),""))</f>
        <v/>
      </c>
      <c r="AU39" s="49" t="str">
        <f aca="false">IF(A39="","",IF(LEN(IF((B39="")+(D39="")+(G39="")+(H39="")+(I39="")+(M39="")+(N39="")+(O39="")+(R39="")+(AV39="")&gt;0,((B39="")+(D39="")+(G39="")+(H39="")+(I39="")+(M39="")+(N39="")+(O39="")+(R39="")+(AV39=""))&amp;" required field(s) blank. ","")&amp;IF(AND(M39="High",AK39=""),"High tier: impact assessment date missing. ","")&amp;IF(AND(M39="High",AL39=""),"High tier: bias test date missing. ","")&amp;IF(AND(M39="High",AM39=""),"High tier: kill switch test missing. ","")&amp;IF(AND(M39&lt;&gt;"High",OR(T39="Yes",N39="Decision")),"Check tier: decisions about people or sensitive data are mandatory High (T01). ","")&amp;IF(AND(OR(D39="Bought (SaaS or licensed)",D39="Embedded in vendor product"),AO39=""),"Vendor review date missing. ","")&amp;IF(AND(AB39="Yes",AC39=""),"Transfer mechanism missing. ","")&amp;IF(AND(P39="Yes",Q39=""),"List the tools it can call. ","")&amp;IF(AND(AG39="High-risk",AP39=""),"EU high-risk: technical file status missing. ",""))=0,"OK",TRIM(IF((B39="")+(D39="")+(G39="")+(H39="")+(I39="")+(M39="")+(N39="")+(O39="")+(R39="")+(AV39="")&gt;0,((B39="")+(D39="")+(G39="")+(H39="")+(I39="")+(M39="")+(N39="")+(O39="")+(R39="")+(AV39=""))&amp;" required field(s) blank. ","")&amp;IF(AND(M39="High",AK39=""),"High tier: impact assessment date missing. ","")&amp;IF(AND(M39="High",AL39=""),"High tier: bias test date missing. ","")&amp;IF(AND(M39="High",AM39=""),"High tier: kill switch test missing. ","")&amp;IF(AND(M39&lt;&gt;"High",OR(T39="Yes",N39="Decision")),"Check tier: decisions about people or sensitive data are mandatory High (T01). ","")&amp;IF(AND(OR(D39="Bought (SaaS or licensed)",D39="Embedded in vendor product"),AO39=""),"Vendor review date missing. ","")&amp;IF(AND(AB39="Yes",AC39=""),"Transfer mechanism missing. ","")&amp;IF(AND(P39="Yes",Q39=""),"List the tools it can call. ","")&amp;IF(AND(AG39="High-risk",AP39=""),"EU high-risk: technical file status missing. ",""))))</f>
        <v/>
      </c>
      <c r="AV39" s="47"/>
      <c r="AW39" s="48"/>
      <c r="AX39" s="48"/>
      <c r="AY39" s="50" t="str">
        <f aca="false">IF(OR(AX39="",M39=""),"",EDATE(AX39,IFERROR(VLOOKUP(M39,Settings!$A$6:$B$8,2,FALSE()),12)))</f>
        <v/>
      </c>
      <c r="AZ39" s="49" t="str">
        <f aca="true">IF(A39="","",IF(AV39="Retired","Retired",IF(AY39="","Set last review",IF(AY39&lt;TODAY(),"Overdue",IF(AY39-TODAY()&lt;=Settings!$B$12,"Due soon","On track")))))</f>
        <v/>
      </c>
      <c r="BA39" s="47"/>
    </row>
    <row r="40" customFormat="false" ht="15" hidden="false" customHeight="false" outlineLevel="0" collapsed="false">
      <c r="A40" s="46"/>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8"/>
      <c r="AL40" s="48"/>
      <c r="AM40" s="48"/>
      <c r="AN40" s="48"/>
      <c r="AO40" s="48"/>
      <c r="AP40" s="47"/>
      <c r="AQ40" s="47"/>
      <c r="AR40" s="47"/>
      <c r="AS40" s="47"/>
      <c r="AT40" s="49" t="str">
        <f aca="false">IF(M40="","",IFERROR(VLOOKUP(M40,Settings!$A$6:$C$8,3,FALSE()),""))</f>
        <v/>
      </c>
      <c r="AU40" s="49" t="str">
        <f aca="false">IF(A40="","",IF(LEN(IF((B40="")+(D40="")+(G40="")+(H40="")+(I40="")+(M40="")+(N40="")+(O40="")+(R40="")+(AV40="")&gt;0,((B40="")+(D40="")+(G40="")+(H40="")+(I40="")+(M40="")+(N40="")+(O40="")+(R40="")+(AV40=""))&amp;" required field(s) blank. ","")&amp;IF(AND(M40="High",AK40=""),"High tier: impact assessment date missing. ","")&amp;IF(AND(M40="High",AL40=""),"High tier: bias test date missing. ","")&amp;IF(AND(M40="High",AM40=""),"High tier: kill switch test missing. ","")&amp;IF(AND(M40&lt;&gt;"High",OR(T40="Yes",N40="Decision")),"Check tier: decisions about people or sensitive data are mandatory High (T01). ","")&amp;IF(AND(OR(D40="Bought (SaaS or licensed)",D40="Embedded in vendor product"),AO40=""),"Vendor review date missing. ","")&amp;IF(AND(AB40="Yes",AC40=""),"Transfer mechanism missing. ","")&amp;IF(AND(P40="Yes",Q40=""),"List the tools it can call. ","")&amp;IF(AND(AG40="High-risk",AP40=""),"EU high-risk: technical file status missing. ",""))=0,"OK",TRIM(IF((B40="")+(D40="")+(G40="")+(H40="")+(I40="")+(M40="")+(N40="")+(O40="")+(R40="")+(AV40="")&gt;0,((B40="")+(D40="")+(G40="")+(H40="")+(I40="")+(M40="")+(N40="")+(O40="")+(R40="")+(AV40=""))&amp;" required field(s) blank. ","")&amp;IF(AND(M40="High",AK40=""),"High tier: impact assessment date missing. ","")&amp;IF(AND(M40="High",AL40=""),"High tier: bias test date missing. ","")&amp;IF(AND(M40="High",AM40=""),"High tier: kill switch test missing. ","")&amp;IF(AND(M40&lt;&gt;"High",OR(T40="Yes",N40="Decision")),"Check tier: decisions about people or sensitive data are mandatory High (T01). ","")&amp;IF(AND(OR(D40="Bought (SaaS or licensed)",D40="Embedded in vendor product"),AO40=""),"Vendor review date missing. ","")&amp;IF(AND(AB40="Yes",AC40=""),"Transfer mechanism missing. ","")&amp;IF(AND(P40="Yes",Q40=""),"List the tools it can call. ","")&amp;IF(AND(AG40="High-risk",AP40=""),"EU high-risk: technical file status missing. ",""))))</f>
        <v/>
      </c>
      <c r="AV40" s="47"/>
      <c r="AW40" s="48"/>
      <c r="AX40" s="48"/>
      <c r="AY40" s="50" t="str">
        <f aca="false">IF(OR(AX40="",M40=""),"",EDATE(AX40,IFERROR(VLOOKUP(M40,Settings!$A$6:$B$8,2,FALSE()),12)))</f>
        <v/>
      </c>
      <c r="AZ40" s="49" t="str">
        <f aca="true">IF(A40="","",IF(AV40="Retired","Retired",IF(AY40="","Set last review",IF(AY40&lt;TODAY(),"Overdue",IF(AY40-TODAY()&lt;=Settings!$B$12,"Due soon","On track")))))</f>
        <v/>
      </c>
      <c r="BA40" s="47"/>
    </row>
    <row r="41" customFormat="false" ht="15" hidden="false" customHeight="false" outlineLevel="0" collapsed="false">
      <c r="A41" s="46"/>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8"/>
      <c r="AL41" s="48"/>
      <c r="AM41" s="48"/>
      <c r="AN41" s="48"/>
      <c r="AO41" s="48"/>
      <c r="AP41" s="47"/>
      <c r="AQ41" s="47"/>
      <c r="AR41" s="47"/>
      <c r="AS41" s="47"/>
      <c r="AT41" s="49" t="str">
        <f aca="false">IF(M41="","",IFERROR(VLOOKUP(M41,Settings!$A$6:$C$8,3,FALSE()),""))</f>
        <v/>
      </c>
      <c r="AU41" s="49" t="str">
        <f aca="false">IF(A41="","",IF(LEN(IF((B41="")+(D41="")+(G41="")+(H41="")+(I41="")+(M41="")+(N41="")+(O41="")+(R41="")+(AV41="")&gt;0,((B41="")+(D41="")+(G41="")+(H41="")+(I41="")+(M41="")+(N41="")+(O41="")+(R41="")+(AV41=""))&amp;" required field(s) blank. ","")&amp;IF(AND(M41="High",AK41=""),"High tier: impact assessment date missing. ","")&amp;IF(AND(M41="High",AL41=""),"High tier: bias test date missing. ","")&amp;IF(AND(M41="High",AM41=""),"High tier: kill switch test missing. ","")&amp;IF(AND(M41&lt;&gt;"High",OR(T41="Yes",N41="Decision")),"Check tier: decisions about people or sensitive data are mandatory High (T01). ","")&amp;IF(AND(OR(D41="Bought (SaaS or licensed)",D41="Embedded in vendor product"),AO41=""),"Vendor review date missing. ","")&amp;IF(AND(AB41="Yes",AC41=""),"Transfer mechanism missing. ","")&amp;IF(AND(P41="Yes",Q41=""),"List the tools it can call. ","")&amp;IF(AND(AG41="High-risk",AP41=""),"EU high-risk: technical file status missing. ",""))=0,"OK",TRIM(IF((B41="")+(D41="")+(G41="")+(H41="")+(I41="")+(M41="")+(N41="")+(O41="")+(R41="")+(AV41="")&gt;0,((B41="")+(D41="")+(G41="")+(H41="")+(I41="")+(M41="")+(N41="")+(O41="")+(R41="")+(AV41=""))&amp;" required field(s) blank. ","")&amp;IF(AND(M41="High",AK41=""),"High tier: impact assessment date missing. ","")&amp;IF(AND(M41="High",AL41=""),"High tier: bias test date missing. ","")&amp;IF(AND(M41="High",AM41=""),"High tier: kill switch test missing. ","")&amp;IF(AND(M41&lt;&gt;"High",OR(T41="Yes",N41="Decision")),"Check tier: decisions about people or sensitive data are mandatory High (T01). ","")&amp;IF(AND(OR(D41="Bought (SaaS or licensed)",D41="Embedded in vendor product"),AO41=""),"Vendor review date missing. ","")&amp;IF(AND(AB41="Yes",AC41=""),"Transfer mechanism missing. ","")&amp;IF(AND(P41="Yes",Q41=""),"List the tools it can call. ","")&amp;IF(AND(AG41="High-risk",AP41=""),"EU high-risk: technical file status missing. ",""))))</f>
        <v/>
      </c>
      <c r="AV41" s="47"/>
      <c r="AW41" s="48"/>
      <c r="AX41" s="48"/>
      <c r="AY41" s="50" t="str">
        <f aca="false">IF(OR(AX41="",M41=""),"",EDATE(AX41,IFERROR(VLOOKUP(M41,Settings!$A$6:$B$8,2,FALSE()),12)))</f>
        <v/>
      </c>
      <c r="AZ41" s="49" t="str">
        <f aca="true">IF(A41="","",IF(AV41="Retired","Retired",IF(AY41="","Set last review",IF(AY41&lt;TODAY(),"Overdue",IF(AY41-TODAY()&lt;=Settings!$B$12,"Due soon","On track")))))</f>
        <v/>
      </c>
      <c r="BA41" s="47"/>
    </row>
    <row r="42" customFormat="false" ht="15" hidden="false" customHeight="false" outlineLevel="0" collapsed="false">
      <c r="A42" s="46"/>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8"/>
      <c r="AL42" s="48"/>
      <c r="AM42" s="48"/>
      <c r="AN42" s="48"/>
      <c r="AO42" s="48"/>
      <c r="AP42" s="47"/>
      <c r="AQ42" s="47"/>
      <c r="AR42" s="47"/>
      <c r="AS42" s="47"/>
      <c r="AT42" s="49" t="str">
        <f aca="false">IF(M42="","",IFERROR(VLOOKUP(M42,Settings!$A$6:$C$8,3,FALSE()),""))</f>
        <v/>
      </c>
      <c r="AU42" s="49" t="str">
        <f aca="false">IF(A42="","",IF(LEN(IF((B42="")+(D42="")+(G42="")+(H42="")+(I42="")+(M42="")+(N42="")+(O42="")+(R42="")+(AV42="")&gt;0,((B42="")+(D42="")+(G42="")+(H42="")+(I42="")+(M42="")+(N42="")+(O42="")+(R42="")+(AV42=""))&amp;" required field(s) blank. ","")&amp;IF(AND(M42="High",AK42=""),"High tier: impact assessment date missing. ","")&amp;IF(AND(M42="High",AL42=""),"High tier: bias test date missing. ","")&amp;IF(AND(M42="High",AM42=""),"High tier: kill switch test missing. ","")&amp;IF(AND(M42&lt;&gt;"High",OR(T42="Yes",N42="Decision")),"Check tier: decisions about people or sensitive data are mandatory High (T01). ","")&amp;IF(AND(OR(D42="Bought (SaaS or licensed)",D42="Embedded in vendor product"),AO42=""),"Vendor review date missing. ","")&amp;IF(AND(AB42="Yes",AC42=""),"Transfer mechanism missing. ","")&amp;IF(AND(P42="Yes",Q42=""),"List the tools it can call. ","")&amp;IF(AND(AG42="High-risk",AP42=""),"EU high-risk: technical file status missing. ",""))=0,"OK",TRIM(IF((B42="")+(D42="")+(G42="")+(H42="")+(I42="")+(M42="")+(N42="")+(O42="")+(R42="")+(AV42="")&gt;0,((B42="")+(D42="")+(G42="")+(H42="")+(I42="")+(M42="")+(N42="")+(O42="")+(R42="")+(AV42=""))&amp;" required field(s) blank. ","")&amp;IF(AND(M42="High",AK42=""),"High tier: impact assessment date missing. ","")&amp;IF(AND(M42="High",AL42=""),"High tier: bias test date missing. ","")&amp;IF(AND(M42="High",AM42=""),"High tier: kill switch test missing. ","")&amp;IF(AND(M42&lt;&gt;"High",OR(T42="Yes",N42="Decision")),"Check tier: decisions about people or sensitive data are mandatory High (T01). ","")&amp;IF(AND(OR(D42="Bought (SaaS or licensed)",D42="Embedded in vendor product"),AO42=""),"Vendor review date missing. ","")&amp;IF(AND(AB42="Yes",AC42=""),"Transfer mechanism missing. ","")&amp;IF(AND(P42="Yes",Q42=""),"List the tools it can call. ","")&amp;IF(AND(AG42="High-risk",AP42=""),"EU high-risk: technical file status missing. ",""))))</f>
        <v/>
      </c>
      <c r="AV42" s="47"/>
      <c r="AW42" s="48"/>
      <c r="AX42" s="48"/>
      <c r="AY42" s="50" t="str">
        <f aca="false">IF(OR(AX42="",M42=""),"",EDATE(AX42,IFERROR(VLOOKUP(M42,Settings!$A$6:$B$8,2,FALSE()),12)))</f>
        <v/>
      </c>
      <c r="AZ42" s="49" t="str">
        <f aca="true">IF(A42="","",IF(AV42="Retired","Retired",IF(AY42="","Set last review",IF(AY42&lt;TODAY(),"Overdue",IF(AY42-TODAY()&lt;=Settings!$B$12,"Due soon","On track")))))</f>
        <v/>
      </c>
      <c r="BA42" s="47"/>
    </row>
    <row r="43" customFormat="false" ht="15" hidden="false" customHeight="false" outlineLevel="0" collapsed="false">
      <c r="A43" s="46"/>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8"/>
      <c r="AL43" s="48"/>
      <c r="AM43" s="48"/>
      <c r="AN43" s="48"/>
      <c r="AO43" s="48"/>
      <c r="AP43" s="47"/>
      <c r="AQ43" s="47"/>
      <c r="AR43" s="47"/>
      <c r="AS43" s="47"/>
      <c r="AT43" s="49" t="str">
        <f aca="false">IF(M43="","",IFERROR(VLOOKUP(M43,Settings!$A$6:$C$8,3,FALSE()),""))</f>
        <v/>
      </c>
      <c r="AU43" s="49" t="str">
        <f aca="false">IF(A43="","",IF(LEN(IF((B43="")+(D43="")+(G43="")+(H43="")+(I43="")+(M43="")+(N43="")+(O43="")+(R43="")+(AV43="")&gt;0,((B43="")+(D43="")+(G43="")+(H43="")+(I43="")+(M43="")+(N43="")+(O43="")+(R43="")+(AV43=""))&amp;" required field(s) blank. ","")&amp;IF(AND(M43="High",AK43=""),"High tier: impact assessment date missing. ","")&amp;IF(AND(M43="High",AL43=""),"High tier: bias test date missing. ","")&amp;IF(AND(M43="High",AM43=""),"High tier: kill switch test missing. ","")&amp;IF(AND(M43&lt;&gt;"High",OR(T43="Yes",N43="Decision")),"Check tier: decisions about people or sensitive data are mandatory High (T01). ","")&amp;IF(AND(OR(D43="Bought (SaaS or licensed)",D43="Embedded in vendor product"),AO43=""),"Vendor review date missing. ","")&amp;IF(AND(AB43="Yes",AC43=""),"Transfer mechanism missing. ","")&amp;IF(AND(P43="Yes",Q43=""),"List the tools it can call. ","")&amp;IF(AND(AG43="High-risk",AP43=""),"EU high-risk: technical file status missing. ",""))=0,"OK",TRIM(IF((B43="")+(D43="")+(G43="")+(H43="")+(I43="")+(M43="")+(N43="")+(O43="")+(R43="")+(AV43="")&gt;0,((B43="")+(D43="")+(G43="")+(H43="")+(I43="")+(M43="")+(N43="")+(O43="")+(R43="")+(AV43=""))&amp;" required field(s) blank. ","")&amp;IF(AND(M43="High",AK43=""),"High tier: impact assessment date missing. ","")&amp;IF(AND(M43="High",AL43=""),"High tier: bias test date missing. ","")&amp;IF(AND(M43="High",AM43=""),"High tier: kill switch test missing. ","")&amp;IF(AND(M43&lt;&gt;"High",OR(T43="Yes",N43="Decision")),"Check tier: decisions about people or sensitive data are mandatory High (T01). ","")&amp;IF(AND(OR(D43="Bought (SaaS or licensed)",D43="Embedded in vendor product"),AO43=""),"Vendor review date missing. ","")&amp;IF(AND(AB43="Yes",AC43=""),"Transfer mechanism missing. ","")&amp;IF(AND(P43="Yes",Q43=""),"List the tools it can call. ","")&amp;IF(AND(AG43="High-risk",AP43=""),"EU high-risk: technical file status missing. ",""))))</f>
        <v/>
      </c>
      <c r="AV43" s="47"/>
      <c r="AW43" s="48"/>
      <c r="AX43" s="48"/>
      <c r="AY43" s="50" t="str">
        <f aca="false">IF(OR(AX43="",M43=""),"",EDATE(AX43,IFERROR(VLOOKUP(M43,Settings!$A$6:$B$8,2,FALSE()),12)))</f>
        <v/>
      </c>
      <c r="AZ43" s="49" t="str">
        <f aca="true">IF(A43="","",IF(AV43="Retired","Retired",IF(AY43="","Set last review",IF(AY43&lt;TODAY(),"Overdue",IF(AY43-TODAY()&lt;=Settings!$B$12,"Due soon","On track")))))</f>
        <v/>
      </c>
      <c r="BA43" s="47"/>
    </row>
    <row r="44" customFormat="false" ht="15" hidden="false" customHeight="false" outlineLevel="0" collapsed="false">
      <c r="A44" s="46"/>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8"/>
      <c r="AL44" s="48"/>
      <c r="AM44" s="48"/>
      <c r="AN44" s="48"/>
      <c r="AO44" s="48"/>
      <c r="AP44" s="47"/>
      <c r="AQ44" s="47"/>
      <c r="AR44" s="47"/>
      <c r="AS44" s="47"/>
      <c r="AT44" s="49" t="str">
        <f aca="false">IF(M44="","",IFERROR(VLOOKUP(M44,Settings!$A$6:$C$8,3,FALSE()),""))</f>
        <v/>
      </c>
      <c r="AU44" s="49" t="str">
        <f aca="false">IF(A44="","",IF(LEN(IF((B44="")+(D44="")+(G44="")+(H44="")+(I44="")+(M44="")+(N44="")+(O44="")+(R44="")+(AV44="")&gt;0,((B44="")+(D44="")+(G44="")+(H44="")+(I44="")+(M44="")+(N44="")+(O44="")+(R44="")+(AV44=""))&amp;" required field(s) blank. ","")&amp;IF(AND(M44="High",AK44=""),"High tier: impact assessment date missing. ","")&amp;IF(AND(M44="High",AL44=""),"High tier: bias test date missing. ","")&amp;IF(AND(M44="High",AM44=""),"High tier: kill switch test missing. ","")&amp;IF(AND(M44&lt;&gt;"High",OR(T44="Yes",N44="Decision")),"Check tier: decisions about people or sensitive data are mandatory High (T01). ","")&amp;IF(AND(OR(D44="Bought (SaaS or licensed)",D44="Embedded in vendor product"),AO44=""),"Vendor review date missing. ","")&amp;IF(AND(AB44="Yes",AC44=""),"Transfer mechanism missing. ","")&amp;IF(AND(P44="Yes",Q44=""),"List the tools it can call. ","")&amp;IF(AND(AG44="High-risk",AP44=""),"EU high-risk: technical file status missing. ",""))=0,"OK",TRIM(IF((B44="")+(D44="")+(G44="")+(H44="")+(I44="")+(M44="")+(N44="")+(O44="")+(R44="")+(AV44="")&gt;0,((B44="")+(D44="")+(G44="")+(H44="")+(I44="")+(M44="")+(N44="")+(O44="")+(R44="")+(AV44=""))&amp;" required field(s) blank. ","")&amp;IF(AND(M44="High",AK44=""),"High tier: impact assessment date missing. ","")&amp;IF(AND(M44="High",AL44=""),"High tier: bias test date missing. ","")&amp;IF(AND(M44="High",AM44=""),"High tier: kill switch test missing. ","")&amp;IF(AND(M44&lt;&gt;"High",OR(T44="Yes",N44="Decision")),"Check tier: decisions about people or sensitive data are mandatory High (T01). ","")&amp;IF(AND(OR(D44="Bought (SaaS or licensed)",D44="Embedded in vendor product"),AO44=""),"Vendor review date missing. ","")&amp;IF(AND(AB44="Yes",AC44=""),"Transfer mechanism missing. ","")&amp;IF(AND(P44="Yes",Q44=""),"List the tools it can call. ","")&amp;IF(AND(AG44="High-risk",AP44=""),"EU high-risk: technical file status missing. ",""))))</f>
        <v/>
      </c>
      <c r="AV44" s="47"/>
      <c r="AW44" s="48"/>
      <c r="AX44" s="48"/>
      <c r="AY44" s="50" t="str">
        <f aca="false">IF(OR(AX44="",M44=""),"",EDATE(AX44,IFERROR(VLOOKUP(M44,Settings!$A$6:$B$8,2,FALSE()),12)))</f>
        <v/>
      </c>
      <c r="AZ44" s="49" t="str">
        <f aca="true">IF(A44="","",IF(AV44="Retired","Retired",IF(AY44="","Set last review",IF(AY44&lt;TODAY(),"Overdue",IF(AY44-TODAY()&lt;=Settings!$B$12,"Due soon","On track")))))</f>
        <v/>
      </c>
      <c r="BA44" s="47"/>
    </row>
    <row r="45" customFormat="false" ht="15" hidden="false" customHeight="false" outlineLevel="0" collapsed="false">
      <c r="A45" s="46"/>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8"/>
      <c r="AL45" s="48"/>
      <c r="AM45" s="48"/>
      <c r="AN45" s="48"/>
      <c r="AO45" s="48"/>
      <c r="AP45" s="47"/>
      <c r="AQ45" s="47"/>
      <c r="AR45" s="47"/>
      <c r="AS45" s="47"/>
      <c r="AT45" s="49" t="str">
        <f aca="false">IF(M45="","",IFERROR(VLOOKUP(M45,Settings!$A$6:$C$8,3,FALSE()),""))</f>
        <v/>
      </c>
      <c r="AU45" s="49" t="str">
        <f aca="false">IF(A45="","",IF(LEN(IF((B45="")+(D45="")+(G45="")+(H45="")+(I45="")+(M45="")+(N45="")+(O45="")+(R45="")+(AV45="")&gt;0,((B45="")+(D45="")+(G45="")+(H45="")+(I45="")+(M45="")+(N45="")+(O45="")+(R45="")+(AV45=""))&amp;" required field(s) blank. ","")&amp;IF(AND(M45="High",AK45=""),"High tier: impact assessment date missing. ","")&amp;IF(AND(M45="High",AL45=""),"High tier: bias test date missing. ","")&amp;IF(AND(M45="High",AM45=""),"High tier: kill switch test missing. ","")&amp;IF(AND(M45&lt;&gt;"High",OR(T45="Yes",N45="Decision")),"Check tier: decisions about people or sensitive data are mandatory High (T01). ","")&amp;IF(AND(OR(D45="Bought (SaaS or licensed)",D45="Embedded in vendor product"),AO45=""),"Vendor review date missing. ","")&amp;IF(AND(AB45="Yes",AC45=""),"Transfer mechanism missing. ","")&amp;IF(AND(P45="Yes",Q45=""),"List the tools it can call. ","")&amp;IF(AND(AG45="High-risk",AP45=""),"EU high-risk: technical file status missing. ",""))=0,"OK",TRIM(IF((B45="")+(D45="")+(G45="")+(H45="")+(I45="")+(M45="")+(N45="")+(O45="")+(R45="")+(AV45="")&gt;0,((B45="")+(D45="")+(G45="")+(H45="")+(I45="")+(M45="")+(N45="")+(O45="")+(R45="")+(AV45=""))&amp;" required field(s) blank. ","")&amp;IF(AND(M45="High",AK45=""),"High tier: impact assessment date missing. ","")&amp;IF(AND(M45="High",AL45=""),"High tier: bias test date missing. ","")&amp;IF(AND(M45="High",AM45=""),"High tier: kill switch test missing. ","")&amp;IF(AND(M45&lt;&gt;"High",OR(T45="Yes",N45="Decision")),"Check tier: decisions about people or sensitive data are mandatory High (T01). ","")&amp;IF(AND(OR(D45="Bought (SaaS or licensed)",D45="Embedded in vendor product"),AO45=""),"Vendor review date missing. ","")&amp;IF(AND(AB45="Yes",AC45=""),"Transfer mechanism missing. ","")&amp;IF(AND(P45="Yes",Q45=""),"List the tools it can call. ","")&amp;IF(AND(AG45="High-risk",AP45=""),"EU high-risk: technical file status missing. ",""))))</f>
        <v/>
      </c>
      <c r="AV45" s="47"/>
      <c r="AW45" s="48"/>
      <c r="AX45" s="48"/>
      <c r="AY45" s="50" t="str">
        <f aca="false">IF(OR(AX45="",M45=""),"",EDATE(AX45,IFERROR(VLOOKUP(M45,Settings!$A$6:$B$8,2,FALSE()),12)))</f>
        <v/>
      </c>
      <c r="AZ45" s="49" t="str">
        <f aca="true">IF(A45="","",IF(AV45="Retired","Retired",IF(AY45="","Set last review",IF(AY45&lt;TODAY(),"Overdue",IF(AY45-TODAY()&lt;=Settings!$B$12,"Due soon","On track")))))</f>
        <v/>
      </c>
      <c r="BA45" s="47"/>
    </row>
    <row r="46" customFormat="false" ht="15" hidden="false" customHeight="false" outlineLevel="0" collapsed="false">
      <c r="A46" s="46"/>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8"/>
      <c r="AL46" s="48"/>
      <c r="AM46" s="48"/>
      <c r="AN46" s="48"/>
      <c r="AO46" s="48"/>
      <c r="AP46" s="47"/>
      <c r="AQ46" s="47"/>
      <c r="AR46" s="47"/>
      <c r="AS46" s="47"/>
      <c r="AT46" s="49" t="str">
        <f aca="false">IF(M46="","",IFERROR(VLOOKUP(M46,Settings!$A$6:$C$8,3,FALSE()),""))</f>
        <v/>
      </c>
      <c r="AU46" s="49" t="str">
        <f aca="false">IF(A46="","",IF(LEN(IF((B46="")+(D46="")+(G46="")+(H46="")+(I46="")+(M46="")+(N46="")+(O46="")+(R46="")+(AV46="")&gt;0,((B46="")+(D46="")+(G46="")+(H46="")+(I46="")+(M46="")+(N46="")+(O46="")+(R46="")+(AV46=""))&amp;" required field(s) blank. ","")&amp;IF(AND(M46="High",AK46=""),"High tier: impact assessment date missing. ","")&amp;IF(AND(M46="High",AL46=""),"High tier: bias test date missing. ","")&amp;IF(AND(M46="High",AM46=""),"High tier: kill switch test missing. ","")&amp;IF(AND(M46&lt;&gt;"High",OR(T46="Yes",N46="Decision")),"Check tier: decisions about people or sensitive data are mandatory High (T01). ","")&amp;IF(AND(OR(D46="Bought (SaaS or licensed)",D46="Embedded in vendor product"),AO46=""),"Vendor review date missing. ","")&amp;IF(AND(AB46="Yes",AC46=""),"Transfer mechanism missing. ","")&amp;IF(AND(P46="Yes",Q46=""),"List the tools it can call. ","")&amp;IF(AND(AG46="High-risk",AP46=""),"EU high-risk: technical file status missing. ",""))=0,"OK",TRIM(IF((B46="")+(D46="")+(G46="")+(H46="")+(I46="")+(M46="")+(N46="")+(O46="")+(R46="")+(AV46="")&gt;0,((B46="")+(D46="")+(G46="")+(H46="")+(I46="")+(M46="")+(N46="")+(O46="")+(R46="")+(AV46=""))&amp;" required field(s) blank. ","")&amp;IF(AND(M46="High",AK46=""),"High tier: impact assessment date missing. ","")&amp;IF(AND(M46="High",AL46=""),"High tier: bias test date missing. ","")&amp;IF(AND(M46="High",AM46=""),"High tier: kill switch test missing. ","")&amp;IF(AND(M46&lt;&gt;"High",OR(T46="Yes",N46="Decision")),"Check tier: decisions about people or sensitive data are mandatory High (T01). ","")&amp;IF(AND(OR(D46="Bought (SaaS or licensed)",D46="Embedded in vendor product"),AO46=""),"Vendor review date missing. ","")&amp;IF(AND(AB46="Yes",AC46=""),"Transfer mechanism missing. ","")&amp;IF(AND(P46="Yes",Q46=""),"List the tools it can call. ","")&amp;IF(AND(AG46="High-risk",AP46=""),"EU high-risk: technical file status missing. ",""))))</f>
        <v/>
      </c>
      <c r="AV46" s="47"/>
      <c r="AW46" s="48"/>
      <c r="AX46" s="48"/>
      <c r="AY46" s="50" t="str">
        <f aca="false">IF(OR(AX46="",M46=""),"",EDATE(AX46,IFERROR(VLOOKUP(M46,Settings!$A$6:$B$8,2,FALSE()),12)))</f>
        <v/>
      </c>
      <c r="AZ46" s="49" t="str">
        <f aca="true">IF(A46="","",IF(AV46="Retired","Retired",IF(AY46="","Set last review",IF(AY46&lt;TODAY(),"Overdue",IF(AY46-TODAY()&lt;=Settings!$B$12,"Due soon","On track")))))</f>
        <v/>
      </c>
      <c r="BA46" s="47"/>
    </row>
    <row r="47" customFormat="false" ht="15" hidden="false" customHeight="false" outlineLevel="0" collapsed="false">
      <c r="A47" s="46"/>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8"/>
      <c r="AL47" s="48"/>
      <c r="AM47" s="48"/>
      <c r="AN47" s="48"/>
      <c r="AO47" s="48"/>
      <c r="AP47" s="47"/>
      <c r="AQ47" s="47"/>
      <c r="AR47" s="47"/>
      <c r="AS47" s="47"/>
      <c r="AT47" s="49" t="str">
        <f aca="false">IF(M47="","",IFERROR(VLOOKUP(M47,Settings!$A$6:$C$8,3,FALSE()),""))</f>
        <v/>
      </c>
      <c r="AU47" s="49" t="str">
        <f aca="false">IF(A47="","",IF(LEN(IF((B47="")+(D47="")+(G47="")+(H47="")+(I47="")+(M47="")+(N47="")+(O47="")+(R47="")+(AV47="")&gt;0,((B47="")+(D47="")+(G47="")+(H47="")+(I47="")+(M47="")+(N47="")+(O47="")+(R47="")+(AV47=""))&amp;" required field(s) blank. ","")&amp;IF(AND(M47="High",AK47=""),"High tier: impact assessment date missing. ","")&amp;IF(AND(M47="High",AL47=""),"High tier: bias test date missing. ","")&amp;IF(AND(M47="High",AM47=""),"High tier: kill switch test missing. ","")&amp;IF(AND(M47&lt;&gt;"High",OR(T47="Yes",N47="Decision")),"Check tier: decisions about people or sensitive data are mandatory High (T01). ","")&amp;IF(AND(OR(D47="Bought (SaaS or licensed)",D47="Embedded in vendor product"),AO47=""),"Vendor review date missing. ","")&amp;IF(AND(AB47="Yes",AC47=""),"Transfer mechanism missing. ","")&amp;IF(AND(P47="Yes",Q47=""),"List the tools it can call. ","")&amp;IF(AND(AG47="High-risk",AP47=""),"EU high-risk: technical file status missing. ",""))=0,"OK",TRIM(IF((B47="")+(D47="")+(G47="")+(H47="")+(I47="")+(M47="")+(N47="")+(O47="")+(R47="")+(AV47="")&gt;0,((B47="")+(D47="")+(G47="")+(H47="")+(I47="")+(M47="")+(N47="")+(O47="")+(R47="")+(AV47=""))&amp;" required field(s) blank. ","")&amp;IF(AND(M47="High",AK47=""),"High tier: impact assessment date missing. ","")&amp;IF(AND(M47="High",AL47=""),"High tier: bias test date missing. ","")&amp;IF(AND(M47="High",AM47=""),"High tier: kill switch test missing. ","")&amp;IF(AND(M47&lt;&gt;"High",OR(T47="Yes",N47="Decision")),"Check tier: decisions about people or sensitive data are mandatory High (T01). ","")&amp;IF(AND(OR(D47="Bought (SaaS or licensed)",D47="Embedded in vendor product"),AO47=""),"Vendor review date missing. ","")&amp;IF(AND(AB47="Yes",AC47=""),"Transfer mechanism missing. ","")&amp;IF(AND(P47="Yes",Q47=""),"List the tools it can call. ","")&amp;IF(AND(AG47="High-risk",AP47=""),"EU high-risk: technical file status missing. ",""))))</f>
        <v/>
      </c>
      <c r="AV47" s="47"/>
      <c r="AW47" s="48"/>
      <c r="AX47" s="48"/>
      <c r="AY47" s="50" t="str">
        <f aca="false">IF(OR(AX47="",M47=""),"",EDATE(AX47,IFERROR(VLOOKUP(M47,Settings!$A$6:$B$8,2,FALSE()),12)))</f>
        <v/>
      </c>
      <c r="AZ47" s="49" t="str">
        <f aca="true">IF(A47="","",IF(AV47="Retired","Retired",IF(AY47="","Set last review",IF(AY47&lt;TODAY(),"Overdue",IF(AY47-TODAY()&lt;=Settings!$B$12,"Due soon","On track")))))</f>
        <v/>
      </c>
      <c r="BA47" s="47"/>
    </row>
    <row r="48" customFormat="false" ht="15" hidden="false" customHeight="false" outlineLevel="0" collapsed="false">
      <c r="A48" s="46"/>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8"/>
      <c r="AL48" s="48"/>
      <c r="AM48" s="48"/>
      <c r="AN48" s="48"/>
      <c r="AO48" s="48"/>
      <c r="AP48" s="47"/>
      <c r="AQ48" s="47"/>
      <c r="AR48" s="47"/>
      <c r="AS48" s="47"/>
      <c r="AT48" s="49" t="str">
        <f aca="false">IF(M48="","",IFERROR(VLOOKUP(M48,Settings!$A$6:$C$8,3,FALSE()),""))</f>
        <v/>
      </c>
      <c r="AU48" s="49" t="str">
        <f aca="false">IF(A48="","",IF(LEN(IF((B48="")+(D48="")+(G48="")+(H48="")+(I48="")+(M48="")+(N48="")+(O48="")+(R48="")+(AV48="")&gt;0,((B48="")+(D48="")+(G48="")+(H48="")+(I48="")+(M48="")+(N48="")+(O48="")+(R48="")+(AV48=""))&amp;" required field(s) blank. ","")&amp;IF(AND(M48="High",AK48=""),"High tier: impact assessment date missing. ","")&amp;IF(AND(M48="High",AL48=""),"High tier: bias test date missing. ","")&amp;IF(AND(M48="High",AM48=""),"High tier: kill switch test missing. ","")&amp;IF(AND(M48&lt;&gt;"High",OR(T48="Yes",N48="Decision")),"Check tier: decisions about people or sensitive data are mandatory High (T01). ","")&amp;IF(AND(OR(D48="Bought (SaaS or licensed)",D48="Embedded in vendor product"),AO48=""),"Vendor review date missing. ","")&amp;IF(AND(AB48="Yes",AC48=""),"Transfer mechanism missing. ","")&amp;IF(AND(P48="Yes",Q48=""),"List the tools it can call. ","")&amp;IF(AND(AG48="High-risk",AP48=""),"EU high-risk: technical file status missing. ",""))=0,"OK",TRIM(IF((B48="")+(D48="")+(G48="")+(H48="")+(I48="")+(M48="")+(N48="")+(O48="")+(R48="")+(AV48="")&gt;0,((B48="")+(D48="")+(G48="")+(H48="")+(I48="")+(M48="")+(N48="")+(O48="")+(R48="")+(AV48=""))&amp;" required field(s) blank. ","")&amp;IF(AND(M48="High",AK48=""),"High tier: impact assessment date missing. ","")&amp;IF(AND(M48="High",AL48=""),"High tier: bias test date missing. ","")&amp;IF(AND(M48="High",AM48=""),"High tier: kill switch test missing. ","")&amp;IF(AND(M48&lt;&gt;"High",OR(T48="Yes",N48="Decision")),"Check tier: decisions about people or sensitive data are mandatory High (T01). ","")&amp;IF(AND(OR(D48="Bought (SaaS or licensed)",D48="Embedded in vendor product"),AO48=""),"Vendor review date missing. ","")&amp;IF(AND(AB48="Yes",AC48=""),"Transfer mechanism missing. ","")&amp;IF(AND(P48="Yes",Q48=""),"List the tools it can call. ","")&amp;IF(AND(AG48="High-risk",AP48=""),"EU high-risk: technical file status missing. ",""))))</f>
        <v/>
      </c>
      <c r="AV48" s="47"/>
      <c r="AW48" s="48"/>
      <c r="AX48" s="48"/>
      <c r="AY48" s="50" t="str">
        <f aca="false">IF(OR(AX48="",M48=""),"",EDATE(AX48,IFERROR(VLOOKUP(M48,Settings!$A$6:$B$8,2,FALSE()),12)))</f>
        <v/>
      </c>
      <c r="AZ48" s="49" t="str">
        <f aca="true">IF(A48="","",IF(AV48="Retired","Retired",IF(AY48="","Set last review",IF(AY48&lt;TODAY(),"Overdue",IF(AY48-TODAY()&lt;=Settings!$B$12,"Due soon","On track")))))</f>
        <v/>
      </c>
      <c r="BA48" s="47"/>
    </row>
    <row r="49" customFormat="false" ht="15" hidden="false" customHeight="false" outlineLevel="0" collapsed="false">
      <c r="A49" s="46"/>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8"/>
      <c r="AL49" s="48"/>
      <c r="AM49" s="48"/>
      <c r="AN49" s="48"/>
      <c r="AO49" s="48"/>
      <c r="AP49" s="47"/>
      <c r="AQ49" s="47"/>
      <c r="AR49" s="47"/>
      <c r="AS49" s="47"/>
      <c r="AT49" s="49" t="str">
        <f aca="false">IF(M49="","",IFERROR(VLOOKUP(M49,Settings!$A$6:$C$8,3,FALSE()),""))</f>
        <v/>
      </c>
      <c r="AU49" s="49" t="str">
        <f aca="false">IF(A49="","",IF(LEN(IF((B49="")+(D49="")+(G49="")+(H49="")+(I49="")+(M49="")+(N49="")+(O49="")+(R49="")+(AV49="")&gt;0,((B49="")+(D49="")+(G49="")+(H49="")+(I49="")+(M49="")+(N49="")+(O49="")+(R49="")+(AV49=""))&amp;" required field(s) blank. ","")&amp;IF(AND(M49="High",AK49=""),"High tier: impact assessment date missing. ","")&amp;IF(AND(M49="High",AL49=""),"High tier: bias test date missing. ","")&amp;IF(AND(M49="High",AM49=""),"High tier: kill switch test missing. ","")&amp;IF(AND(M49&lt;&gt;"High",OR(T49="Yes",N49="Decision")),"Check tier: decisions about people or sensitive data are mandatory High (T01). ","")&amp;IF(AND(OR(D49="Bought (SaaS or licensed)",D49="Embedded in vendor product"),AO49=""),"Vendor review date missing. ","")&amp;IF(AND(AB49="Yes",AC49=""),"Transfer mechanism missing. ","")&amp;IF(AND(P49="Yes",Q49=""),"List the tools it can call. ","")&amp;IF(AND(AG49="High-risk",AP49=""),"EU high-risk: technical file status missing. ",""))=0,"OK",TRIM(IF((B49="")+(D49="")+(G49="")+(H49="")+(I49="")+(M49="")+(N49="")+(O49="")+(R49="")+(AV49="")&gt;0,((B49="")+(D49="")+(G49="")+(H49="")+(I49="")+(M49="")+(N49="")+(O49="")+(R49="")+(AV49=""))&amp;" required field(s) blank. ","")&amp;IF(AND(M49="High",AK49=""),"High tier: impact assessment date missing. ","")&amp;IF(AND(M49="High",AL49=""),"High tier: bias test date missing. ","")&amp;IF(AND(M49="High",AM49=""),"High tier: kill switch test missing. ","")&amp;IF(AND(M49&lt;&gt;"High",OR(T49="Yes",N49="Decision")),"Check tier: decisions about people or sensitive data are mandatory High (T01). ","")&amp;IF(AND(OR(D49="Bought (SaaS or licensed)",D49="Embedded in vendor product"),AO49=""),"Vendor review date missing. ","")&amp;IF(AND(AB49="Yes",AC49=""),"Transfer mechanism missing. ","")&amp;IF(AND(P49="Yes",Q49=""),"List the tools it can call. ","")&amp;IF(AND(AG49="High-risk",AP49=""),"EU high-risk: technical file status missing. ",""))))</f>
        <v/>
      </c>
      <c r="AV49" s="47"/>
      <c r="AW49" s="48"/>
      <c r="AX49" s="48"/>
      <c r="AY49" s="50" t="str">
        <f aca="false">IF(OR(AX49="",M49=""),"",EDATE(AX49,IFERROR(VLOOKUP(M49,Settings!$A$6:$B$8,2,FALSE()),12)))</f>
        <v/>
      </c>
      <c r="AZ49" s="49" t="str">
        <f aca="true">IF(A49="","",IF(AV49="Retired","Retired",IF(AY49="","Set last review",IF(AY49&lt;TODAY(),"Overdue",IF(AY49-TODAY()&lt;=Settings!$B$12,"Due soon","On track")))))</f>
        <v/>
      </c>
      <c r="BA49" s="47"/>
    </row>
    <row r="50" customFormat="false" ht="15" hidden="false" customHeight="false" outlineLevel="0" collapsed="false">
      <c r="A50" s="46"/>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8"/>
      <c r="AL50" s="48"/>
      <c r="AM50" s="48"/>
      <c r="AN50" s="48"/>
      <c r="AO50" s="48"/>
      <c r="AP50" s="47"/>
      <c r="AQ50" s="47"/>
      <c r="AR50" s="47"/>
      <c r="AS50" s="47"/>
      <c r="AT50" s="49" t="str">
        <f aca="false">IF(M50="","",IFERROR(VLOOKUP(M50,Settings!$A$6:$C$8,3,FALSE()),""))</f>
        <v/>
      </c>
      <c r="AU50" s="49" t="str">
        <f aca="false">IF(A50="","",IF(LEN(IF((B50="")+(D50="")+(G50="")+(H50="")+(I50="")+(M50="")+(N50="")+(O50="")+(R50="")+(AV50="")&gt;0,((B50="")+(D50="")+(G50="")+(H50="")+(I50="")+(M50="")+(N50="")+(O50="")+(R50="")+(AV50=""))&amp;" required field(s) blank. ","")&amp;IF(AND(M50="High",AK50=""),"High tier: impact assessment date missing. ","")&amp;IF(AND(M50="High",AL50=""),"High tier: bias test date missing. ","")&amp;IF(AND(M50="High",AM50=""),"High tier: kill switch test missing. ","")&amp;IF(AND(M50&lt;&gt;"High",OR(T50="Yes",N50="Decision")),"Check tier: decisions about people or sensitive data are mandatory High (T01). ","")&amp;IF(AND(OR(D50="Bought (SaaS or licensed)",D50="Embedded in vendor product"),AO50=""),"Vendor review date missing. ","")&amp;IF(AND(AB50="Yes",AC50=""),"Transfer mechanism missing. ","")&amp;IF(AND(P50="Yes",Q50=""),"List the tools it can call. ","")&amp;IF(AND(AG50="High-risk",AP50=""),"EU high-risk: technical file status missing. ",""))=0,"OK",TRIM(IF((B50="")+(D50="")+(G50="")+(H50="")+(I50="")+(M50="")+(N50="")+(O50="")+(R50="")+(AV50="")&gt;0,((B50="")+(D50="")+(G50="")+(H50="")+(I50="")+(M50="")+(N50="")+(O50="")+(R50="")+(AV50=""))&amp;" required field(s) blank. ","")&amp;IF(AND(M50="High",AK50=""),"High tier: impact assessment date missing. ","")&amp;IF(AND(M50="High",AL50=""),"High tier: bias test date missing. ","")&amp;IF(AND(M50="High",AM50=""),"High tier: kill switch test missing. ","")&amp;IF(AND(M50&lt;&gt;"High",OR(T50="Yes",N50="Decision")),"Check tier: decisions about people or sensitive data are mandatory High (T01). ","")&amp;IF(AND(OR(D50="Bought (SaaS or licensed)",D50="Embedded in vendor product"),AO50=""),"Vendor review date missing. ","")&amp;IF(AND(AB50="Yes",AC50=""),"Transfer mechanism missing. ","")&amp;IF(AND(P50="Yes",Q50=""),"List the tools it can call. ","")&amp;IF(AND(AG50="High-risk",AP50=""),"EU high-risk: technical file status missing. ",""))))</f>
        <v/>
      </c>
      <c r="AV50" s="47"/>
      <c r="AW50" s="48"/>
      <c r="AX50" s="48"/>
      <c r="AY50" s="50" t="str">
        <f aca="false">IF(OR(AX50="",M50=""),"",EDATE(AX50,IFERROR(VLOOKUP(M50,Settings!$A$6:$B$8,2,FALSE()),12)))</f>
        <v/>
      </c>
      <c r="AZ50" s="49" t="str">
        <f aca="true">IF(A50="","",IF(AV50="Retired","Retired",IF(AY50="","Set last review",IF(AY50&lt;TODAY(),"Overdue",IF(AY50-TODAY()&lt;=Settings!$B$12,"Due soon","On track")))))</f>
        <v/>
      </c>
      <c r="BA50" s="47"/>
    </row>
    <row r="51" customFormat="false" ht="15" hidden="false" customHeight="false" outlineLevel="0" collapsed="false">
      <c r="A51" s="46"/>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8"/>
      <c r="AL51" s="48"/>
      <c r="AM51" s="48"/>
      <c r="AN51" s="48"/>
      <c r="AO51" s="48"/>
      <c r="AP51" s="47"/>
      <c r="AQ51" s="47"/>
      <c r="AR51" s="47"/>
      <c r="AS51" s="47"/>
      <c r="AT51" s="49" t="str">
        <f aca="false">IF(M51="","",IFERROR(VLOOKUP(M51,Settings!$A$6:$C$8,3,FALSE()),""))</f>
        <v/>
      </c>
      <c r="AU51" s="49" t="str">
        <f aca="false">IF(A51="","",IF(LEN(IF((B51="")+(D51="")+(G51="")+(H51="")+(I51="")+(M51="")+(N51="")+(O51="")+(R51="")+(AV51="")&gt;0,((B51="")+(D51="")+(G51="")+(H51="")+(I51="")+(M51="")+(N51="")+(O51="")+(R51="")+(AV51=""))&amp;" required field(s) blank. ","")&amp;IF(AND(M51="High",AK51=""),"High tier: impact assessment date missing. ","")&amp;IF(AND(M51="High",AL51=""),"High tier: bias test date missing. ","")&amp;IF(AND(M51="High",AM51=""),"High tier: kill switch test missing. ","")&amp;IF(AND(M51&lt;&gt;"High",OR(T51="Yes",N51="Decision")),"Check tier: decisions about people or sensitive data are mandatory High (T01). ","")&amp;IF(AND(OR(D51="Bought (SaaS or licensed)",D51="Embedded in vendor product"),AO51=""),"Vendor review date missing. ","")&amp;IF(AND(AB51="Yes",AC51=""),"Transfer mechanism missing. ","")&amp;IF(AND(P51="Yes",Q51=""),"List the tools it can call. ","")&amp;IF(AND(AG51="High-risk",AP51=""),"EU high-risk: technical file status missing. ",""))=0,"OK",TRIM(IF((B51="")+(D51="")+(G51="")+(H51="")+(I51="")+(M51="")+(N51="")+(O51="")+(R51="")+(AV51="")&gt;0,((B51="")+(D51="")+(G51="")+(H51="")+(I51="")+(M51="")+(N51="")+(O51="")+(R51="")+(AV51=""))&amp;" required field(s) blank. ","")&amp;IF(AND(M51="High",AK51=""),"High tier: impact assessment date missing. ","")&amp;IF(AND(M51="High",AL51=""),"High tier: bias test date missing. ","")&amp;IF(AND(M51="High",AM51=""),"High tier: kill switch test missing. ","")&amp;IF(AND(M51&lt;&gt;"High",OR(T51="Yes",N51="Decision")),"Check tier: decisions about people or sensitive data are mandatory High (T01). ","")&amp;IF(AND(OR(D51="Bought (SaaS or licensed)",D51="Embedded in vendor product"),AO51=""),"Vendor review date missing. ","")&amp;IF(AND(AB51="Yes",AC51=""),"Transfer mechanism missing. ","")&amp;IF(AND(P51="Yes",Q51=""),"List the tools it can call. ","")&amp;IF(AND(AG51="High-risk",AP51=""),"EU high-risk: technical file status missing. ",""))))</f>
        <v/>
      </c>
      <c r="AV51" s="47"/>
      <c r="AW51" s="48"/>
      <c r="AX51" s="48"/>
      <c r="AY51" s="50" t="str">
        <f aca="false">IF(OR(AX51="",M51=""),"",EDATE(AX51,IFERROR(VLOOKUP(M51,Settings!$A$6:$B$8,2,FALSE()),12)))</f>
        <v/>
      </c>
      <c r="AZ51" s="49" t="str">
        <f aca="true">IF(A51="","",IF(AV51="Retired","Retired",IF(AY51="","Set last review",IF(AY51&lt;TODAY(),"Overdue",IF(AY51-TODAY()&lt;=Settings!$B$12,"Due soon","On track")))))</f>
        <v/>
      </c>
      <c r="BA51" s="47"/>
    </row>
    <row r="52" customFormat="false" ht="15" hidden="false" customHeight="false" outlineLevel="0" collapsed="false">
      <c r="A52" s="46"/>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8"/>
      <c r="AL52" s="48"/>
      <c r="AM52" s="48"/>
      <c r="AN52" s="48"/>
      <c r="AO52" s="48"/>
      <c r="AP52" s="47"/>
      <c r="AQ52" s="47"/>
      <c r="AR52" s="47"/>
      <c r="AS52" s="47"/>
      <c r="AT52" s="49" t="str">
        <f aca="false">IF(M52="","",IFERROR(VLOOKUP(M52,Settings!$A$6:$C$8,3,FALSE()),""))</f>
        <v/>
      </c>
      <c r="AU52" s="49" t="str">
        <f aca="false">IF(A52="","",IF(LEN(IF((B52="")+(D52="")+(G52="")+(H52="")+(I52="")+(M52="")+(N52="")+(O52="")+(R52="")+(AV52="")&gt;0,((B52="")+(D52="")+(G52="")+(H52="")+(I52="")+(M52="")+(N52="")+(O52="")+(R52="")+(AV52=""))&amp;" required field(s) blank. ","")&amp;IF(AND(M52="High",AK52=""),"High tier: impact assessment date missing. ","")&amp;IF(AND(M52="High",AL52=""),"High tier: bias test date missing. ","")&amp;IF(AND(M52="High",AM52=""),"High tier: kill switch test missing. ","")&amp;IF(AND(M52&lt;&gt;"High",OR(T52="Yes",N52="Decision")),"Check tier: decisions about people or sensitive data are mandatory High (T01). ","")&amp;IF(AND(OR(D52="Bought (SaaS or licensed)",D52="Embedded in vendor product"),AO52=""),"Vendor review date missing. ","")&amp;IF(AND(AB52="Yes",AC52=""),"Transfer mechanism missing. ","")&amp;IF(AND(P52="Yes",Q52=""),"List the tools it can call. ","")&amp;IF(AND(AG52="High-risk",AP52=""),"EU high-risk: technical file status missing. ",""))=0,"OK",TRIM(IF((B52="")+(D52="")+(G52="")+(H52="")+(I52="")+(M52="")+(N52="")+(O52="")+(R52="")+(AV52="")&gt;0,((B52="")+(D52="")+(G52="")+(H52="")+(I52="")+(M52="")+(N52="")+(O52="")+(R52="")+(AV52=""))&amp;" required field(s) blank. ","")&amp;IF(AND(M52="High",AK52=""),"High tier: impact assessment date missing. ","")&amp;IF(AND(M52="High",AL52=""),"High tier: bias test date missing. ","")&amp;IF(AND(M52="High",AM52=""),"High tier: kill switch test missing. ","")&amp;IF(AND(M52&lt;&gt;"High",OR(T52="Yes",N52="Decision")),"Check tier: decisions about people or sensitive data are mandatory High (T01). ","")&amp;IF(AND(OR(D52="Bought (SaaS or licensed)",D52="Embedded in vendor product"),AO52=""),"Vendor review date missing. ","")&amp;IF(AND(AB52="Yes",AC52=""),"Transfer mechanism missing. ","")&amp;IF(AND(P52="Yes",Q52=""),"List the tools it can call. ","")&amp;IF(AND(AG52="High-risk",AP52=""),"EU high-risk: technical file status missing. ",""))))</f>
        <v/>
      </c>
      <c r="AV52" s="47"/>
      <c r="AW52" s="48"/>
      <c r="AX52" s="48"/>
      <c r="AY52" s="50" t="str">
        <f aca="false">IF(OR(AX52="",M52=""),"",EDATE(AX52,IFERROR(VLOOKUP(M52,Settings!$A$6:$B$8,2,FALSE()),12)))</f>
        <v/>
      </c>
      <c r="AZ52" s="49" t="str">
        <f aca="true">IF(A52="","",IF(AV52="Retired","Retired",IF(AY52="","Set last review",IF(AY52&lt;TODAY(),"Overdue",IF(AY52-TODAY()&lt;=Settings!$B$12,"Due soon","On track")))))</f>
        <v/>
      </c>
      <c r="BA52" s="47"/>
    </row>
    <row r="53" customFormat="false" ht="15" hidden="false" customHeight="false" outlineLevel="0" collapsed="false">
      <c r="A53" s="46"/>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8"/>
      <c r="AL53" s="48"/>
      <c r="AM53" s="48"/>
      <c r="AN53" s="48"/>
      <c r="AO53" s="48"/>
      <c r="AP53" s="47"/>
      <c r="AQ53" s="47"/>
      <c r="AR53" s="47"/>
      <c r="AS53" s="47"/>
      <c r="AT53" s="49" t="str">
        <f aca="false">IF(M53="","",IFERROR(VLOOKUP(M53,Settings!$A$6:$C$8,3,FALSE()),""))</f>
        <v/>
      </c>
      <c r="AU53" s="49" t="str">
        <f aca="false">IF(A53="","",IF(LEN(IF((B53="")+(D53="")+(G53="")+(H53="")+(I53="")+(M53="")+(N53="")+(O53="")+(R53="")+(AV53="")&gt;0,((B53="")+(D53="")+(G53="")+(H53="")+(I53="")+(M53="")+(N53="")+(O53="")+(R53="")+(AV53=""))&amp;" required field(s) blank. ","")&amp;IF(AND(M53="High",AK53=""),"High tier: impact assessment date missing. ","")&amp;IF(AND(M53="High",AL53=""),"High tier: bias test date missing. ","")&amp;IF(AND(M53="High",AM53=""),"High tier: kill switch test missing. ","")&amp;IF(AND(M53&lt;&gt;"High",OR(T53="Yes",N53="Decision")),"Check tier: decisions about people or sensitive data are mandatory High (T01). ","")&amp;IF(AND(OR(D53="Bought (SaaS or licensed)",D53="Embedded in vendor product"),AO53=""),"Vendor review date missing. ","")&amp;IF(AND(AB53="Yes",AC53=""),"Transfer mechanism missing. ","")&amp;IF(AND(P53="Yes",Q53=""),"List the tools it can call. ","")&amp;IF(AND(AG53="High-risk",AP53=""),"EU high-risk: technical file status missing. ",""))=0,"OK",TRIM(IF((B53="")+(D53="")+(G53="")+(H53="")+(I53="")+(M53="")+(N53="")+(O53="")+(R53="")+(AV53="")&gt;0,((B53="")+(D53="")+(G53="")+(H53="")+(I53="")+(M53="")+(N53="")+(O53="")+(R53="")+(AV53=""))&amp;" required field(s) blank. ","")&amp;IF(AND(M53="High",AK53=""),"High tier: impact assessment date missing. ","")&amp;IF(AND(M53="High",AL53=""),"High tier: bias test date missing. ","")&amp;IF(AND(M53="High",AM53=""),"High tier: kill switch test missing. ","")&amp;IF(AND(M53&lt;&gt;"High",OR(T53="Yes",N53="Decision")),"Check tier: decisions about people or sensitive data are mandatory High (T01). ","")&amp;IF(AND(OR(D53="Bought (SaaS or licensed)",D53="Embedded in vendor product"),AO53=""),"Vendor review date missing. ","")&amp;IF(AND(AB53="Yes",AC53=""),"Transfer mechanism missing. ","")&amp;IF(AND(P53="Yes",Q53=""),"List the tools it can call. ","")&amp;IF(AND(AG53="High-risk",AP53=""),"EU high-risk: technical file status missing. ",""))))</f>
        <v/>
      </c>
      <c r="AV53" s="47"/>
      <c r="AW53" s="48"/>
      <c r="AX53" s="48"/>
      <c r="AY53" s="50" t="str">
        <f aca="false">IF(OR(AX53="",M53=""),"",EDATE(AX53,IFERROR(VLOOKUP(M53,Settings!$A$6:$B$8,2,FALSE()),12)))</f>
        <v/>
      </c>
      <c r="AZ53" s="49" t="str">
        <f aca="true">IF(A53="","",IF(AV53="Retired","Retired",IF(AY53="","Set last review",IF(AY53&lt;TODAY(),"Overdue",IF(AY53-TODAY()&lt;=Settings!$B$12,"Due soon","On track")))))</f>
        <v/>
      </c>
      <c r="BA53" s="47"/>
    </row>
    <row r="54" customFormat="false" ht="15" hidden="false" customHeight="false" outlineLevel="0" collapsed="false">
      <c r="A54" s="46"/>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8"/>
      <c r="AL54" s="48"/>
      <c r="AM54" s="48"/>
      <c r="AN54" s="48"/>
      <c r="AO54" s="48"/>
      <c r="AP54" s="47"/>
      <c r="AQ54" s="47"/>
      <c r="AR54" s="47"/>
      <c r="AS54" s="47"/>
      <c r="AT54" s="49" t="str">
        <f aca="false">IF(M54="","",IFERROR(VLOOKUP(M54,Settings!$A$6:$C$8,3,FALSE()),""))</f>
        <v/>
      </c>
      <c r="AU54" s="49" t="str">
        <f aca="false">IF(A54="","",IF(LEN(IF((B54="")+(D54="")+(G54="")+(H54="")+(I54="")+(M54="")+(N54="")+(O54="")+(R54="")+(AV54="")&gt;0,((B54="")+(D54="")+(G54="")+(H54="")+(I54="")+(M54="")+(N54="")+(O54="")+(R54="")+(AV54=""))&amp;" required field(s) blank. ","")&amp;IF(AND(M54="High",AK54=""),"High tier: impact assessment date missing. ","")&amp;IF(AND(M54="High",AL54=""),"High tier: bias test date missing. ","")&amp;IF(AND(M54="High",AM54=""),"High tier: kill switch test missing. ","")&amp;IF(AND(M54&lt;&gt;"High",OR(T54="Yes",N54="Decision")),"Check tier: decisions about people or sensitive data are mandatory High (T01). ","")&amp;IF(AND(OR(D54="Bought (SaaS or licensed)",D54="Embedded in vendor product"),AO54=""),"Vendor review date missing. ","")&amp;IF(AND(AB54="Yes",AC54=""),"Transfer mechanism missing. ","")&amp;IF(AND(P54="Yes",Q54=""),"List the tools it can call. ","")&amp;IF(AND(AG54="High-risk",AP54=""),"EU high-risk: technical file status missing. ",""))=0,"OK",TRIM(IF((B54="")+(D54="")+(G54="")+(H54="")+(I54="")+(M54="")+(N54="")+(O54="")+(R54="")+(AV54="")&gt;0,((B54="")+(D54="")+(G54="")+(H54="")+(I54="")+(M54="")+(N54="")+(O54="")+(R54="")+(AV54=""))&amp;" required field(s) blank. ","")&amp;IF(AND(M54="High",AK54=""),"High tier: impact assessment date missing. ","")&amp;IF(AND(M54="High",AL54=""),"High tier: bias test date missing. ","")&amp;IF(AND(M54="High",AM54=""),"High tier: kill switch test missing. ","")&amp;IF(AND(M54&lt;&gt;"High",OR(T54="Yes",N54="Decision")),"Check tier: decisions about people or sensitive data are mandatory High (T01). ","")&amp;IF(AND(OR(D54="Bought (SaaS or licensed)",D54="Embedded in vendor product"),AO54=""),"Vendor review date missing. ","")&amp;IF(AND(AB54="Yes",AC54=""),"Transfer mechanism missing. ","")&amp;IF(AND(P54="Yes",Q54=""),"List the tools it can call. ","")&amp;IF(AND(AG54="High-risk",AP54=""),"EU high-risk: technical file status missing. ",""))))</f>
        <v/>
      </c>
      <c r="AV54" s="47"/>
      <c r="AW54" s="48"/>
      <c r="AX54" s="48"/>
      <c r="AY54" s="50" t="str">
        <f aca="false">IF(OR(AX54="",M54=""),"",EDATE(AX54,IFERROR(VLOOKUP(M54,Settings!$A$6:$B$8,2,FALSE()),12)))</f>
        <v/>
      </c>
      <c r="AZ54" s="49" t="str">
        <f aca="true">IF(A54="","",IF(AV54="Retired","Retired",IF(AY54="","Set last review",IF(AY54&lt;TODAY(),"Overdue",IF(AY54-TODAY()&lt;=Settings!$B$12,"Due soon","On track")))))</f>
        <v/>
      </c>
      <c r="BA54" s="47"/>
    </row>
    <row r="55" customFormat="false" ht="15" hidden="false" customHeight="false" outlineLevel="0" collapsed="false">
      <c r="A55" s="46"/>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8"/>
      <c r="AL55" s="48"/>
      <c r="AM55" s="48"/>
      <c r="AN55" s="48"/>
      <c r="AO55" s="48"/>
      <c r="AP55" s="47"/>
      <c r="AQ55" s="47"/>
      <c r="AR55" s="47"/>
      <c r="AS55" s="47"/>
      <c r="AT55" s="49" t="str">
        <f aca="false">IF(M55="","",IFERROR(VLOOKUP(M55,Settings!$A$6:$C$8,3,FALSE()),""))</f>
        <v/>
      </c>
      <c r="AU55" s="49" t="str">
        <f aca="false">IF(A55="","",IF(LEN(IF((B55="")+(D55="")+(G55="")+(H55="")+(I55="")+(M55="")+(N55="")+(O55="")+(R55="")+(AV55="")&gt;0,((B55="")+(D55="")+(G55="")+(H55="")+(I55="")+(M55="")+(N55="")+(O55="")+(R55="")+(AV55=""))&amp;" required field(s) blank. ","")&amp;IF(AND(M55="High",AK55=""),"High tier: impact assessment date missing. ","")&amp;IF(AND(M55="High",AL55=""),"High tier: bias test date missing. ","")&amp;IF(AND(M55="High",AM55=""),"High tier: kill switch test missing. ","")&amp;IF(AND(M55&lt;&gt;"High",OR(T55="Yes",N55="Decision")),"Check tier: decisions about people or sensitive data are mandatory High (T01). ","")&amp;IF(AND(OR(D55="Bought (SaaS or licensed)",D55="Embedded in vendor product"),AO55=""),"Vendor review date missing. ","")&amp;IF(AND(AB55="Yes",AC55=""),"Transfer mechanism missing. ","")&amp;IF(AND(P55="Yes",Q55=""),"List the tools it can call. ","")&amp;IF(AND(AG55="High-risk",AP55=""),"EU high-risk: technical file status missing. ",""))=0,"OK",TRIM(IF((B55="")+(D55="")+(G55="")+(H55="")+(I55="")+(M55="")+(N55="")+(O55="")+(R55="")+(AV55="")&gt;0,((B55="")+(D55="")+(G55="")+(H55="")+(I55="")+(M55="")+(N55="")+(O55="")+(R55="")+(AV55=""))&amp;" required field(s) blank. ","")&amp;IF(AND(M55="High",AK55=""),"High tier: impact assessment date missing. ","")&amp;IF(AND(M55="High",AL55=""),"High tier: bias test date missing. ","")&amp;IF(AND(M55="High",AM55=""),"High tier: kill switch test missing. ","")&amp;IF(AND(M55&lt;&gt;"High",OR(T55="Yes",N55="Decision")),"Check tier: decisions about people or sensitive data are mandatory High (T01). ","")&amp;IF(AND(OR(D55="Bought (SaaS or licensed)",D55="Embedded in vendor product"),AO55=""),"Vendor review date missing. ","")&amp;IF(AND(AB55="Yes",AC55=""),"Transfer mechanism missing. ","")&amp;IF(AND(P55="Yes",Q55=""),"List the tools it can call. ","")&amp;IF(AND(AG55="High-risk",AP55=""),"EU high-risk: technical file status missing. ",""))))</f>
        <v/>
      </c>
      <c r="AV55" s="47"/>
      <c r="AW55" s="48"/>
      <c r="AX55" s="48"/>
      <c r="AY55" s="50" t="str">
        <f aca="false">IF(OR(AX55="",M55=""),"",EDATE(AX55,IFERROR(VLOOKUP(M55,Settings!$A$6:$B$8,2,FALSE()),12)))</f>
        <v/>
      </c>
      <c r="AZ55" s="49" t="str">
        <f aca="true">IF(A55="","",IF(AV55="Retired","Retired",IF(AY55="","Set last review",IF(AY55&lt;TODAY(),"Overdue",IF(AY55-TODAY()&lt;=Settings!$B$12,"Due soon","On track")))))</f>
        <v/>
      </c>
      <c r="BA55" s="47"/>
    </row>
    <row r="56" customFormat="false" ht="15" hidden="false" customHeight="false" outlineLevel="0" collapsed="false">
      <c r="A56" s="46"/>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8"/>
      <c r="AL56" s="48"/>
      <c r="AM56" s="48"/>
      <c r="AN56" s="48"/>
      <c r="AO56" s="48"/>
      <c r="AP56" s="47"/>
      <c r="AQ56" s="47"/>
      <c r="AR56" s="47"/>
      <c r="AS56" s="47"/>
      <c r="AT56" s="49" t="str">
        <f aca="false">IF(M56="","",IFERROR(VLOOKUP(M56,Settings!$A$6:$C$8,3,FALSE()),""))</f>
        <v/>
      </c>
      <c r="AU56" s="49" t="str">
        <f aca="false">IF(A56="","",IF(LEN(IF((B56="")+(D56="")+(G56="")+(H56="")+(I56="")+(M56="")+(N56="")+(O56="")+(R56="")+(AV56="")&gt;0,((B56="")+(D56="")+(G56="")+(H56="")+(I56="")+(M56="")+(N56="")+(O56="")+(R56="")+(AV56=""))&amp;" required field(s) blank. ","")&amp;IF(AND(M56="High",AK56=""),"High tier: impact assessment date missing. ","")&amp;IF(AND(M56="High",AL56=""),"High tier: bias test date missing. ","")&amp;IF(AND(M56="High",AM56=""),"High tier: kill switch test missing. ","")&amp;IF(AND(M56&lt;&gt;"High",OR(T56="Yes",N56="Decision")),"Check tier: decisions about people or sensitive data are mandatory High (T01). ","")&amp;IF(AND(OR(D56="Bought (SaaS or licensed)",D56="Embedded in vendor product"),AO56=""),"Vendor review date missing. ","")&amp;IF(AND(AB56="Yes",AC56=""),"Transfer mechanism missing. ","")&amp;IF(AND(P56="Yes",Q56=""),"List the tools it can call. ","")&amp;IF(AND(AG56="High-risk",AP56=""),"EU high-risk: technical file status missing. ",""))=0,"OK",TRIM(IF((B56="")+(D56="")+(G56="")+(H56="")+(I56="")+(M56="")+(N56="")+(O56="")+(R56="")+(AV56="")&gt;0,((B56="")+(D56="")+(G56="")+(H56="")+(I56="")+(M56="")+(N56="")+(O56="")+(R56="")+(AV56=""))&amp;" required field(s) blank. ","")&amp;IF(AND(M56="High",AK56=""),"High tier: impact assessment date missing. ","")&amp;IF(AND(M56="High",AL56=""),"High tier: bias test date missing. ","")&amp;IF(AND(M56="High",AM56=""),"High tier: kill switch test missing. ","")&amp;IF(AND(M56&lt;&gt;"High",OR(T56="Yes",N56="Decision")),"Check tier: decisions about people or sensitive data are mandatory High (T01). ","")&amp;IF(AND(OR(D56="Bought (SaaS or licensed)",D56="Embedded in vendor product"),AO56=""),"Vendor review date missing. ","")&amp;IF(AND(AB56="Yes",AC56=""),"Transfer mechanism missing. ","")&amp;IF(AND(P56="Yes",Q56=""),"List the tools it can call. ","")&amp;IF(AND(AG56="High-risk",AP56=""),"EU high-risk: technical file status missing. ",""))))</f>
        <v/>
      </c>
      <c r="AV56" s="47"/>
      <c r="AW56" s="48"/>
      <c r="AX56" s="48"/>
      <c r="AY56" s="50" t="str">
        <f aca="false">IF(OR(AX56="",M56=""),"",EDATE(AX56,IFERROR(VLOOKUP(M56,Settings!$A$6:$B$8,2,FALSE()),12)))</f>
        <v/>
      </c>
      <c r="AZ56" s="49" t="str">
        <f aca="true">IF(A56="","",IF(AV56="Retired","Retired",IF(AY56="","Set last review",IF(AY56&lt;TODAY(),"Overdue",IF(AY56-TODAY()&lt;=Settings!$B$12,"Due soon","On track")))))</f>
        <v/>
      </c>
      <c r="BA56" s="47"/>
    </row>
    <row r="57" customFormat="false" ht="15" hidden="false" customHeight="false" outlineLevel="0" collapsed="false">
      <c r="A57" s="46"/>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8"/>
      <c r="AL57" s="48"/>
      <c r="AM57" s="48"/>
      <c r="AN57" s="48"/>
      <c r="AO57" s="48"/>
      <c r="AP57" s="47"/>
      <c r="AQ57" s="47"/>
      <c r="AR57" s="47"/>
      <c r="AS57" s="47"/>
      <c r="AT57" s="49" t="str">
        <f aca="false">IF(M57="","",IFERROR(VLOOKUP(M57,Settings!$A$6:$C$8,3,FALSE()),""))</f>
        <v/>
      </c>
      <c r="AU57" s="49" t="str">
        <f aca="false">IF(A57="","",IF(LEN(IF((B57="")+(D57="")+(G57="")+(H57="")+(I57="")+(M57="")+(N57="")+(O57="")+(R57="")+(AV57="")&gt;0,((B57="")+(D57="")+(G57="")+(H57="")+(I57="")+(M57="")+(N57="")+(O57="")+(R57="")+(AV57=""))&amp;" required field(s) blank. ","")&amp;IF(AND(M57="High",AK57=""),"High tier: impact assessment date missing. ","")&amp;IF(AND(M57="High",AL57=""),"High tier: bias test date missing. ","")&amp;IF(AND(M57="High",AM57=""),"High tier: kill switch test missing. ","")&amp;IF(AND(M57&lt;&gt;"High",OR(T57="Yes",N57="Decision")),"Check tier: decisions about people or sensitive data are mandatory High (T01). ","")&amp;IF(AND(OR(D57="Bought (SaaS or licensed)",D57="Embedded in vendor product"),AO57=""),"Vendor review date missing. ","")&amp;IF(AND(AB57="Yes",AC57=""),"Transfer mechanism missing. ","")&amp;IF(AND(P57="Yes",Q57=""),"List the tools it can call. ","")&amp;IF(AND(AG57="High-risk",AP57=""),"EU high-risk: technical file status missing. ",""))=0,"OK",TRIM(IF((B57="")+(D57="")+(G57="")+(H57="")+(I57="")+(M57="")+(N57="")+(O57="")+(R57="")+(AV57="")&gt;0,((B57="")+(D57="")+(G57="")+(H57="")+(I57="")+(M57="")+(N57="")+(O57="")+(R57="")+(AV57=""))&amp;" required field(s) blank. ","")&amp;IF(AND(M57="High",AK57=""),"High tier: impact assessment date missing. ","")&amp;IF(AND(M57="High",AL57=""),"High tier: bias test date missing. ","")&amp;IF(AND(M57="High",AM57=""),"High tier: kill switch test missing. ","")&amp;IF(AND(M57&lt;&gt;"High",OR(T57="Yes",N57="Decision")),"Check tier: decisions about people or sensitive data are mandatory High (T01). ","")&amp;IF(AND(OR(D57="Bought (SaaS or licensed)",D57="Embedded in vendor product"),AO57=""),"Vendor review date missing. ","")&amp;IF(AND(AB57="Yes",AC57=""),"Transfer mechanism missing. ","")&amp;IF(AND(P57="Yes",Q57=""),"List the tools it can call. ","")&amp;IF(AND(AG57="High-risk",AP57=""),"EU high-risk: technical file status missing. ",""))))</f>
        <v/>
      </c>
      <c r="AV57" s="47"/>
      <c r="AW57" s="48"/>
      <c r="AX57" s="48"/>
      <c r="AY57" s="50" t="str">
        <f aca="false">IF(OR(AX57="",M57=""),"",EDATE(AX57,IFERROR(VLOOKUP(M57,Settings!$A$6:$B$8,2,FALSE()),12)))</f>
        <v/>
      </c>
      <c r="AZ57" s="49" t="str">
        <f aca="true">IF(A57="","",IF(AV57="Retired","Retired",IF(AY57="","Set last review",IF(AY57&lt;TODAY(),"Overdue",IF(AY57-TODAY()&lt;=Settings!$B$12,"Due soon","On track")))))</f>
        <v/>
      </c>
      <c r="BA57" s="47"/>
    </row>
    <row r="58" customFormat="false" ht="15" hidden="false" customHeight="false" outlineLevel="0" collapsed="false">
      <c r="A58" s="46"/>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8"/>
      <c r="AL58" s="48"/>
      <c r="AM58" s="48"/>
      <c r="AN58" s="48"/>
      <c r="AO58" s="48"/>
      <c r="AP58" s="47"/>
      <c r="AQ58" s="47"/>
      <c r="AR58" s="47"/>
      <c r="AS58" s="47"/>
      <c r="AT58" s="49" t="str">
        <f aca="false">IF(M58="","",IFERROR(VLOOKUP(M58,Settings!$A$6:$C$8,3,FALSE()),""))</f>
        <v/>
      </c>
      <c r="AU58" s="49" t="str">
        <f aca="false">IF(A58="","",IF(LEN(IF((B58="")+(D58="")+(G58="")+(H58="")+(I58="")+(M58="")+(N58="")+(O58="")+(R58="")+(AV58="")&gt;0,((B58="")+(D58="")+(G58="")+(H58="")+(I58="")+(M58="")+(N58="")+(O58="")+(R58="")+(AV58=""))&amp;" required field(s) blank. ","")&amp;IF(AND(M58="High",AK58=""),"High tier: impact assessment date missing. ","")&amp;IF(AND(M58="High",AL58=""),"High tier: bias test date missing. ","")&amp;IF(AND(M58="High",AM58=""),"High tier: kill switch test missing. ","")&amp;IF(AND(M58&lt;&gt;"High",OR(T58="Yes",N58="Decision")),"Check tier: decisions about people or sensitive data are mandatory High (T01). ","")&amp;IF(AND(OR(D58="Bought (SaaS or licensed)",D58="Embedded in vendor product"),AO58=""),"Vendor review date missing. ","")&amp;IF(AND(AB58="Yes",AC58=""),"Transfer mechanism missing. ","")&amp;IF(AND(P58="Yes",Q58=""),"List the tools it can call. ","")&amp;IF(AND(AG58="High-risk",AP58=""),"EU high-risk: technical file status missing. ",""))=0,"OK",TRIM(IF((B58="")+(D58="")+(G58="")+(H58="")+(I58="")+(M58="")+(N58="")+(O58="")+(R58="")+(AV58="")&gt;0,((B58="")+(D58="")+(G58="")+(H58="")+(I58="")+(M58="")+(N58="")+(O58="")+(R58="")+(AV58=""))&amp;" required field(s) blank. ","")&amp;IF(AND(M58="High",AK58=""),"High tier: impact assessment date missing. ","")&amp;IF(AND(M58="High",AL58=""),"High tier: bias test date missing. ","")&amp;IF(AND(M58="High",AM58=""),"High tier: kill switch test missing. ","")&amp;IF(AND(M58&lt;&gt;"High",OR(T58="Yes",N58="Decision")),"Check tier: decisions about people or sensitive data are mandatory High (T01). ","")&amp;IF(AND(OR(D58="Bought (SaaS or licensed)",D58="Embedded in vendor product"),AO58=""),"Vendor review date missing. ","")&amp;IF(AND(AB58="Yes",AC58=""),"Transfer mechanism missing. ","")&amp;IF(AND(P58="Yes",Q58=""),"List the tools it can call. ","")&amp;IF(AND(AG58="High-risk",AP58=""),"EU high-risk: technical file status missing. ",""))))</f>
        <v/>
      </c>
      <c r="AV58" s="47"/>
      <c r="AW58" s="48"/>
      <c r="AX58" s="48"/>
      <c r="AY58" s="50" t="str">
        <f aca="false">IF(OR(AX58="",M58=""),"",EDATE(AX58,IFERROR(VLOOKUP(M58,Settings!$A$6:$B$8,2,FALSE()),12)))</f>
        <v/>
      </c>
      <c r="AZ58" s="49" t="str">
        <f aca="true">IF(A58="","",IF(AV58="Retired","Retired",IF(AY58="","Set last review",IF(AY58&lt;TODAY(),"Overdue",IF(AY58-TODAY()&lt;=Settings!$B$12,"Due soon","On track")))))</f>
        <v/>
      </c>
      <c r="BA58" s="47"/>
    </row>
    <row r="59" customFormat="false" ht="15" hidden="false" customHeight="false" outlineLevel="0" collapsed="false">
      <c r="A59" s="46"/>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8"/>
      <c r="AL59" s="48"/>
      <c r="AM59" s="48"/>
      <c r="AN59" s="48"/>
      <c r="AO59" s="48"/>
      <c r="AP59" s="47"/>
      <c r="AQ59" s="47"/>
      <c r="AR59" s="47"/>
      <c r="AS59" s="47"/>
      <c r="AT59" s="49" t="str">
        <f aca="false">IF(M59="","",IFERROR(VLOOKUP(M59,Settings!$A$6:$C$8,3,FALSE()),""))</f>
        <v/>
      </c>
      <c r="AU59" s="49" t="str">
        <f aca="false">IF(A59="","",IF(LEN(IF((B59="")+(D59="")+(G59="")+(H59="")+(I59="")+(M59="")+(N59="")+(O59="")+(R59="")+(AV59="")&gt;0,((B59="")+(D59="")+(G59="")+(H59="")+(I59="")+(M59="")+(N59="")+(O59="")+(R59="")+(AV59=""))&amp;" required field(s) blank. ","")&amp;IF(AND(M59="High",AK59=""),"High tier: impact assessment date missing. ","")&amp;IF(AND(M59="High",AL59=""),"High tier: bias test date missing. ","")&amp;IF(AND(M59="High",AM59=""),"High tier: kill switch test missing. ","")&amp;IF(AND(M59&lt;&gt;"High",OR(T59="Yes",N59="Decision")),"Check tier: decisions about people or sensitive data are mandatory High (T01). ","")&amp;IF(AND(OR(D59="Bought (SaaS or licensed)",D59="Embedded in vendor product"),AO59=""),"Vendor review date missing. ","")&amp;IF(AND(AB59="Yes",AC59=""),"Transfer mechanism missing. ","")&amp;IF(AND(P59="Yes",Q59=""),"List the tools it can call. ","")&amp;IF(AND(AG59="High-risk",AP59=""),"EU high-risk: technical file status missing. ",""))=0,"OK",TRIM(IF((B59="")+(D59="")+(G59="")+(H59="")+(I59="")+(M59="")+(N59="")+(O59="")+(R59="")+(AV59="")&gt;0,((B59="")+(D59="")+(G59="")+(H59="")+(I59="")+(M59="")+(N59="")+(O59="")+(R59="")+(AV59=""))&amp;" required field(s) blank. ","")&amp;IF(AND(M59="High",AK59=""),"High tier: impact assessment date missing. ","")&amp;IF(AND(M59="High",AL59=""),"High tier: bias test date missing. ","")&amp;IF(AND(M59="High",AM59=""),"High tier: kill switch test missing. ","")&amp;IF(AND(M59&lt;&gt;"High",OR(T59="Yes",N59="Decision")),"Check tier: decisions about people or sensitive data are mandatory High (T01). ","")&amp;IF(AND(OR(D59="Bought (SaaS or licensed)",D59="Embedded in vendor product"),AO59=""),"Vendor review date missing. ","")&amp;IF(AND(AB59="Yes",AC59=""),"Transfer mechanism missing. ","")&amp;IF(AND(P59="Yes",Q59=""),"List the tools it can call. ","")&amp;IF(AND(AG59="High-risk",AP59=""),"EU high-risk: technical file status missing. ",""))))</f>
        <v/>
      </c>
      <c r="AV59" s="47"/>
      <c r="AW59" s="48"/>
      <c r="AX59" s="48"/>
      <c r="AY59" s="50" t="str">
        <f aca="false">IF(OR(AX59="",M59=""),"",EDATE(AX59,IFERROR(VLOOKUP(M59,Settings!$A$6:$B$8,2,FALSE()),12)))</f>
        <v/>
      </c>
      <c r="AZ59" s="49" t="str">
        <f aca="true">IF(A59="","",IF(AV59="Retired","Retired",IF(AY59="","Set last review",IF(AY59&lt;TODAY(),"Overdue",IF(AY59-TODAY()&lt;=Settings!$B$12,"Due soon","On track")))))</f>
        <v/>
      </c>
      <c r="BA59" s="47"/>
    </row>
    <row r="60" customFormat="false" ht="15" hidden="false" customHeight="false" outlineLevel="0" collapsed="false">
      <c r="A60" s="46"/>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8"/>
      <c r="AL60" s="48"/>
      <c r="AM60" s="48"/>
      <c r="AN60" s="48"/>
      <c r="AO60" s="48"/>
      <c r="AP60" s="47"/>
      <c r="AQ60" s="47"/>
      <c r="AR60" s="47"/>
      <c r="AS60" s="47"/>
      <c r="AT60" s="49" t="str">
        <f aca="false">IF(M60="","",IFERROR(VLOOKUP(M60,Settings!$A$6:$C$8,3,FALSE()),""))</f>
        <v/>
      </c>
      <c r="AU60" s="49" t="str">
        <f aca="false">IF(A60="","",IF(LEN(IF((B60="")+(D60="")+(G60="")+(H60="")+(I60="")+(M60="")+(N60="")+(O60="")+(R60="")+(AV60="")&gt;0,((B60="")+(D60="")+(G60="")+(H60="")+(I60="")+(M60="")+(N60="")+(O60="")+(R60="")+(AV60=""))&amp;" required field(s) blank. ","")&amp;IF(AND(M60="High",AK60=""),"High tier: impact assessment date missing. ","")&amp;IF(AND(M60="High",AL60=""),"High tier: bias test date missing. ","")&amp;IF(AND(M60="High",AM60=""),"High tier: kill switch test missing. ","")&amp;IF(AND(M60&lt;&gt;"High",OR(T60="Yes",N60="Decision")),"Check tier: decisions about people or sensitive data are mandatory High (T01). ","")&amp;IF(AND(OR(D60="Bought (SaaS or licensed)",D60="Embedded in vendor product"),AO60=""),"Vendor review date missing. ","")&amp;IF(AND(AB60="Yes",AC60=""),"Transfer mechanism missing. ","")&amp;IF(AND(P60="Yes",Q60=""),"List the tools it can call. ","")&amp;IF(AND(AG60="High-risk",AP60=""),"EU high-risk: technical file status missing. ",""))=0,"OK",TRIM(IF((B60="")+(D60="")+(G60="")+(H60="")+(I60="")+(M60="")+(N60="")+(O60="")+(R60="")+(AV60="")&gt;0,((B60="")+(D60="")+(G60="")+(H60="")+(I60="")+(M60="")+(N60="")+(O60="")+(R60="")+(AV60=""))&amp;" required field(s) blank. ","")&amp;IF(AND(M60="High",AK60=""),"High tier: impact assessment date missing. ","")&amp;IF(AND(M60="High",AL60=""),"High tier: bias test date missing. ","")&amp;IF(AND(M60="High",AM60=""),"High tier: kill switch test missing. ","")&amp;IF(AND(M60&lt;&gt;"High",OR(T60="Yes",N60="Decision")),"Check tier: decisions about people or sensitive data are mandatory High (T01). ","")&amp;IF(AND(OR(D60="Bought (SaaS or licensed)",D60="Embedded in vendor product"),AO60=""),"Vendor review date missing. ","")&amp;IF(AND(AB60="Yes",AC60=""),"Transfer mechanism missing. ","")&amp;IF(AND(P60="Yes",Q60=""),"List the tools it can call. ","")&amp;IF(AND(AG60="High-risk",AP60=""),"EU high-risk: technical file status missing. ",""))))</f>
        <v/>
      </c>
      <c r="AV60" s="47"/>
      <c r="AW60" s="48"/>
      <c r="AX60" s="48"/>
      <c r="AY60" s="50" t="str">
        <f aca="false">IF(OR(AX60="",M60=""),"",EDATE(AX60,IFERROR(VLOOKUP(M60,Settings!$A$6:$B$8,2,FALSE()),12)))</f>
        <v/>
      </c>
      <c r="AZ60" s="49" t="str">
        <f aca="true">IF(A60="","",IF(AV60="Retired","Retired",IF(AY60="","Set last review",IF(AY60&lt;TODAY(),"Overdue",IF(AY60-TODAY()&lt;=Settings!$B$12,"Due soon","On track")))))</f>
        <v/>
      </c>
      <c r="BA60" s="47"/>
    </row>
    <row r="61" customFormat="false" ht="15" hidden="false" customHeight="false" outlineLevel="0" collapsed="false">
      <c r="A61" s="46"/>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8"/>
      <c r="AL61" s="48"/>
      <c r="AM61" s="48"/>
      <c r="AN61" s="48"/>
      <c r="AO61" s="48"/>
      <c r="AP61" s="47"/>
      <c r="AQ61" s="47"/>
      <c r="AR61" s="47"/>
      <c r="AS61" s="47"/>
      <c r="AT61" s="49" t="str">
        <f aca="false">IF(M61="","",IFERROR(VLOOKUP(M61,Settings!$A$6:$C$8,3,FALSE()),""))</f>
        <v/>
      </c>
      <c r="AU61" s="49" t="str">
        <f aca="false">IF(A61="","",IF(LEN(IF((B61="")+(D61="")+(G61="")+(H61="")+(I61="")+(M61="")+(N61="")+(O61="")+(R61="")+(AV61="")&gt;0,((B61="")+(D61="")+(G61="")+(H61="")+(I61="")+(M61="")+(N61="")+(O61="")+(R61="")+(AV61=""))&amp;" required field(s) blank. ","")&amp;IF(AND(M61="High",AK61=""),"High tier: impact assessment date missing. ","")&amp;IF(AND(M61="High",AL61=""),"High tier: bias test date missing. ","")&amp;IF(AND(M61="High",AM61=""),"High tier: kill switch test missing. ","")&amp;IF(AND(M61&lt;&gt;"High",OR(T61="Yes",N61="Decision")),"Check tier: decisions about people or sensitive data are mandatory High (T01). ","")&amp;IF(AND(OR(D61="Bought (SaaS or licensed)",D61="Embedded in vendor product"),AO61=""),"Vendor review date missing. ","")&amp;IF(AND(AB61="Yes",AC61=""),"Transfer mechanism missing. ","")&amp;IF(AND(P61="Yes",Q61=""),"List the tools it can call. ","")&amp;IF(AND(AG61="High-risk",AP61=""),"EU high-risk: technical file status missing. ",""))=0,"OK",TRIM(IF((B61="")+(D61="")+(G61="")+(H61="")+(I61="")+(M61="")+(N61="")+(O61="")+(R61="")+(AV61="")&gt;0,((B61="")+(D61="")+(G61="")+(H61="")+(I61="")+(M61="")+(N61="")+(O61="")+(R61="")+(AV61=""))&amp;" required field(s) blank. ","")&amp;IF(AND(M61="High",AK61=""),"High tier: impact assessment date missing. ","")&amp;IF(AND(M61="High",AL61=""),"High tier: bias test date missing. ","")&amp;IF(AND(M61="High",AM61=""),"High tier: kill switch test missing. ","")&amp;IF(AND(M61&lt;&gt;"High",OR(T61="Yes",N61="Decision")),"Check tier: decisions about people or sensitive data are mandatory High (T01). ","")&amp;IF(AND(OR(D61="Bought (SaaS or licensed)",D61="Embedded in vendor product"),AO61=""),"Vendor review date missing. ","")&amp;IF(AND(AB61="Yes",AC61=""),"Transfer mechanism missing. ","")&amp;IF(AND(P61="Yes",Q61=""),"List the tools it can call. ","")&amp;IF(AND(AG61="High-risk",AP61=""),"EU high-risk: technical file status missing. ",""))))</f>
        <v/>
      </c>
      <c r="AV61" s="47"/>
      <c r="AW61" s="48"/>
      <c r="AX61" s="48"/>
      <c r="AY61" s="50" t="str">
        <f aca="false">IF(OR(AX61="",M61=""),"",EDATE(AX61,IFERROR(VLOOKUP(M61,Settings!$A$6:$B$8,2,FALSE()),12)))</f>
        <v/>
      </c>
      <c r="AZ61" s="49" t="str">
        <f aca="true">IF(A61="","",IF(AV61="Retired","Retired",IF(AY61="","Set last review",IF(AY61&lt;TODAY(),"Overdue",IF(AY61-TODAY()&lt;=Settings!$B$12,"Due soon","On track")))))</f>
        <v/>
      </c>
      <c r="BA61" s="47"/>
    </row>
    <row r="62" customFormat="false" ht="15" hidden="false" customHeight="false" outlineLevel="0" collapsed="false">
      <c r="A62" s="46"/>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8"/>
      <c r="AL62" s="48"/>
      <c r="AM62" s="48"/>
      <c r="AN62" s="48"/>
      <c r="AO62" s="48"/>
      <c r="AP62" s="47"/>
      <c r="AQ62" s="47"/>
      <c r="AR62" s="47"/>
      <c r="AS62" s="47"/>
      <c r="AT62" s="49" t="str">
        <f aca="false">IF(M62="","",IFERROR(VLOOKUP(M62,Settings!$A$6:$C$8,3,FALSE()),""))</f>
        <v/>
      </c>
      <c r="AU62" s="49" t="str">
        <f aca="false">IF(A62="","",IF(LEN(IF((B62="")+(D62="")+(G62="")+(H62="")+(I62="")+(M62="")+(N62="")+(O62="")+(R62="")+(AV62="")&gt;0,((B62="")+(D62="")+(G62="")+(H62="")+(I62="")+(M62="")+(N62="")+(O62="")+(R62="")+(AV62=""))&amp;" required field(s) blank. ","")&amp;IF(AND(M62="High",AK62=""),"High tier: impact assessment date missing. ","")&amp;IF(AND(M62="High",AL62=""),"High tier: bias test date missing. ","")&amp;IF(AND(M62="High",AM62=""),"High tier: kill switch test missing. ","")&amp;IF(AND(M62&lt;&gt;"High",OR(T62="Yes",N62="Decision")),"Check tier: decisions about people or sensitive data are mandatory High (T01). ","")&amp;IF(AND(OR(D62="Bought (SaaS or licensed)",D62="Embedded in vendor product"),AO62=""),"Vendor review date missing. ","")&amp;IF(AND(AB62="Yes",AC62=""),"Transfer mechanism missing. ","")&amp;IF(AND(P62="Yes",Q62=""),"List the tools it can call. ","")&amp;IF(AND(AG62="High-risk",AP62=""),"EU high-risk: technical file status missing. ",""))=0,"OK",TRIM(IF((B62="")+(D62="")+(G62="")+(H62="")+(I62="")+(M62="")+(N62="")+(O62="")+(R62="")+(AV62="")&gt;0,((B62="")+(D62="")+(G62="")+(H62="")+(I62="")+(M62="")+(N62="")+(O62="")+(R62="")+(AV62=""))&amp;" required field(s) blank. ","")&amp;IF(AND(M62="High",AK62=""),"High tier: impact assessment date missing. ","")&amp;IF(AND(M62="High",AL62=""),"High tier: bias test date missing. ","")&amp;IF(AND(M62="High",AM62=""),"High tier: kill switch test missing. ","")&amp;IF(AND(M62&lt;&gt;"High",OR(T62="Yes",N62="Decision")),"Check tier: decisions about people or sensitive data are mandatory High (T01). ","")&amp;IF(AND(OR(D62="Bought (SaaS or licensed)",D62="Embedded in vendor product"),AO62=""),"Vendor review date missing. ","")&amp;IF(AND(AB62="Yes",AC62=""),"Transfer mechanism missing. ","")&amp;IF(AND(P62="Yes",Q62=""),"List the tools it can call. ","")&amp;IF(AND(AG62="High-risk",AP62=""),"EU high-risk: technical file status missing. ",""))))</f>
        <v/>
      </c>
      <c r="AV62" s="47"/>
      <c r="AW62" s="48"/>
      <c r="AX62" s="48"/>
      <c r="AY62" s="50" t="str">
        <f aca="false">IF(OR(AX62="",M62=""),"",EDATE(AX62,IFERROR(VLOOKUP(M62,Settings!$A$6:$B$8,2,FALSE()),12)))</f>
        <v/>
      </c>
      <c r="AZ62" s="49" t="str">
        <f aca="true">IF(A62="","",IF(AV62="Retired","Retired",IF(AY62="","Set last review",IF(AY62&lt;TODAY(),"Overdue",IF(AY62-TODAY()&lt;=Settings!$B$12,"Due soon","On track")))))</f>
        <v/>
      </c>
      <c r="BA62" s="47"/>
    </row>
    <row r="63" customFormat="false" ht="15" hidden="false" customHeight="false" outlineLevel="0" collapsed="false">
      <c r="A63" s="46"/>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8"/>
      <c r="AL63" s="48"/>
      <c r="AM63" s="48"/>
      <c r="AN63" s="48"/>
      <c r="AO63" s="48"/>
      <c r="AP63" s="47"/>
      <c r="AQ63" s="47"/>
      <c r="AR63" s="47"/>
      <c r="AS63" s="47"/>
      <c r="AT63" s="49" t="str">
        <f aca="false">IF(M63="","",IFERROR(VLOOKUP(M63,Settings!$A$6:$C$8,3,FALSE()),""))</f>
        <v/>
      </c>
      <c r="AU63" s="49" t="str">
        <f aca="false">IF(A63="","",IF(LEN(IF((B63="")+(D63="")+(G63="")+(H63="")+(I63="")+(M63="")+(N63="")+(O63="")+(R63="")+(AV63="")&gt;0,((B63="")+(D63="")+(G63="")+(H63="")+(I63="")+(M63="")+(N63="")+(O63="")+(R63="")+(AV63=""))&amp;" required field(s) blank. ","")&amp;IF(AND(M63="High",AK63=""),"High tier: impact assessment date missing. ","")&amp;IF(AND(M63="High",AL63=""),"High tier: bias test date missing. ","")&amp;IF(AND(M63="High",AM63=""),"High tier: kill switch test missing. ","")&amp;IF(AND(M63&lt;&gt;"High",OR(T63="Yes",N63="Decision")),"Check tier: decisions about people or sensitive data are mandatory High (T01). ","")&amp;IF(AND(OR(D63="Bought (SaaS or licensed)",D63="Embedded in vendor product"),AO63=""),"Vendor review date missing. ","")&amp;IF(AND(AB63="Yes",AC63=""),"Transfer mechanism missing. ","")&amp;IF(AND(P63="Yes",Q63=""),"List the tools it can call. ","")&amp;IF(AND(AG63="High-risk",AP63=""),"EU high-risk: technical file status missing. ",""))=0,"OK",TRIM(IF((B63="")+(D63="")+(G63="")+(H63="")+(I63="")+(M63="")+(N63="")+(O63="")+(R63="")+(AV63="")&gt;0,((B63="")+(D63="")+(G63="")+(H63="")+(I63="")+(M63="")+(N63="")+(O63="")+(R63="")+(AV63=""))&amp;" required field(s) blank. ","")&amp;IF(AND(M63="High",AK63=""),"High tier: impact assessment date missing. ","")&amp;IF(AND(M63="High",AL63=""),"High tier: bias test date missing. ","")&amp;IF(AND(M63="High",AM63=""),"High tier: kill switch test missing. ","")&amp;IF(AND(M63&lt;&gt;"High",OR(T63="Yes",N63="Decision")),"Check tier: decisions about people or sensitive data are mandatory High (T01). ","")&amp;IF(AND(OR(D63="Bought (SaaS or licensed)",D63="Embedded in vendor product"),AO63=""),"Vendor review date missing. ","")&amp;IF(AND(AB63="Yes",AC63=""),"Transfer mechanism missing. ","")&amp;IF(AND(P63="Yes",Q63=""),"List the tools it can call. ","")&amp;IF(AND(AG63="High-risk",AP63=""),"EU high-risk: technical file status missing. ",""))))</f>
        <v/>
      </c>
      <c r="AV63" s="47"/>
      <c r="AW63" s="48"/>
      <c r="AX63" s="48"/>
      <c r="AY63" s="50" t="str">
        <f aca="false">IF(OR(AX63="",M63=""),"",EDATE(AX63,IFERROR(VLOOKUP(M63,Settings!$A$6:$B$8,2,FALSE()),12)))</f>
        <v/>
      </c>
      <c r="AZ63" s="49" t="str">
        <f aca="true">IF(A63="","",IF(AV63="Retired","Retired",IF(AY63="","Set last review",IF(AY63&lt;TODAY(),"Overdue",IF(AY63-TODAY()&lt;=Settings!$B$12,"Due soon","On track")))))</f>
        <v/>
      </c>
      <c r="BA63" s="47"/>
    </row>
    <row r="64" customFormat="false" ht="15" hidden="false" customHeight="false" outlineLevel="0" collapsed="false">
      <c r="A64" s="46"/>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8"/>
      <c r="AL64" s="48"/>
      <c r="AM64" s="48"/>
      <c r="AN64" s="48"/>
      <c r="AO64" s="48"/>
      <c r="AP64" s="47"/>
      <c r="AQ64" s="47"/>
      <c r="AR64" s="47"/>
      <c r="AS64" s="47"/>
      <c r="AT64" s="49" t="str">
        <f aca="false">IF(M64="","",IFERROR(VLOOKUP(M64,Settings!$A$6:$C$8,3,FALSE()),""))</f>
        <v/>
      </c>
      <c r="AU64" s="49" t="str">
        <f aca="false">IF(A64="","",IF(LEN(IF((B64="")+(D64="")+(G64="")+(H64="")+(I64="")+(M64="")+(N64="")+(O64="")+(R64="")+(AV64="")&gt;0,((B64="")+(D64="")+(G64="")+(H64="")+(I64="")+(M64="")+(N64="")+(O64="")+(R64="")+(AV64=""))&amp;" required field(s) blank. ","")&amp;IF(AND(M64="High",AK64=""),"High tier: impact assessment date missing. ","")&amp;IF(AND(M64="High",AL64=""),"High tier: bias test date missing. ","")&amp;IF(AND(M64="High",AM64=""),"High tier: kill switch test missing. ","")&amp;IF(AND(M64&lt;&gt;"High",OR(T64="Yes",N64="Decision")),"Check tier: decisions about people or sensitive data are mandatory High (T01). ","")&amp;IF(AND(OR(D64="Bought (SaaS or licensed)",D64="Embedded in vendor product"),AO64=""),"Vendor review date missing. ","")&amp;IF(AND(AB64="Yes",AC64=""),"Transfer mechanism missing. ","")&amp;IF(AND(P64="Yes",Q64=""),"List the tools it can call. ","")&amp;IF(AND(AG64="High-risk",AP64=""),"EU high-risk: technical file status missing. ",""))=0,"OK",TRIM(IF((B64="")+(D64="")+(G64="")+(H64="")+(I64="")+(M64="")+(N64="")+(O64="")+(R64="")+(AV64="")&gt;0,((B64="")+(D64="")+(G64="")+(H64="")+(I64="")+(M64="")+(N64="")+(O64="")+(R64="")+(AV64=""))&amp;" required field(s) blank. ","")&amp;IF(AND(M64="High",AK64=""),"High tier: impact assessment date missing. ","")&amp;IF(AND(M64="High",AL64=""),"High tier: bias test date missing. ","")&amp;IF(AND(M64="High",AM64=""),"High tier: kill switch test missing. ","")&amp;IF(AND(M64&lt;&gt;"High",OR(T64="Yes",N64="Decision")),"Check tier: decisions about people or sensitive data are mandatory High (T01). ","")&amp;IF(AND(OR(D64="Bought (SaaS or licensed)",D64="Embedded in vendor product"),AO64=""),"Vendor review date missing. ","")&amp;IF(AND(AB64="Yes",AC64=""),"Transfer mechanism missing. ","")&amp;IF(AND(P64="Yes",Q64=""),"List the tools it can call. ","")&amp;IF(AND(AG64="High-risk",AP64=""),"EU high-risk: technical file status missing. ",""))))</f>
        <v/>
      </c>
      <c r="AV64" s="47"/>
      <c r="AW64" s="48"/>
      <c r="AX64" s="48"/>
      <c r="AY64" s="50" t="str">
        <f aca="false">IF(OR(AX64="",M64=""),"",EDATE(AX64,IFERROR(VLOOKUP(M64,Settings!$A$6:$B$8,2,FALSE()),12)))</f>
        <v/>
      </c>
      <c r="AZ64" s="49" t="str">
        <f aca="true">IF(A64="","",IF(AV64="Retired","Retired",IF(AY64="","Set last review",IF(AY64&lt;TODAY(),"Overdue",IF(AY64-TODAY()&lt;=Settings!$B$12,"Due soon","On track")))))</f>
        <v/>
      </c>
      <c r="BA64" s="47"/>
    </row>
    <row r="65" customFormat="false" ht="15" hidden="false" customHeight="false" outlineLevel="0" collapsed="false">
      <c r="A65" s="46"/>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8"/>
      <c r="AL65" s="48"/>
      <c r="AM65" s="48"/>
      <c r="AN65" s="48"/>
      <c r="AO65" s="48"/>
      <c r="AP65" s="47"/>
      <c r="AQ65" s="47"/>
      <c r="AR65" s="47"/>
      <c r="AS65" s="47"/>
      <c r="AT65" s="49" t="str">
        <f aca="false">IF(M65="","",IFERROR(VLOOKUP(M65,Settings!$A$6:$C$8,3,FALSE()),""))</f>
        <v/>
      </c>
      <c r="AU65" s="49" t="str">
        <f aca="false">IF(A65="","",IF(LEN(IF((B65="")+(D65="")+(G65="")+(H65="")+(I65="")+(M65="")+(N65="")+(O65="")+(R65="")+(AV65="")&gt;0,((B65="")+(D65="")+(G65="")+(H65="")+(I65="")+(M65="")+(N65="")+(O65="")+(R65="")+(AV65=""))&amp;" required field(s) blank. ","")&amp;IF(AND(M65="High",AK65=""),"High tier: impact assessment date missing. ","")&amp;IF(AND(M65="High",AL65=""),"High tier: bias test date missing. ","")&amp;IF(AND(M65="High",AM65=""),"High tier: kill switch test missing. ","")&amp;IF(AND(M65&lt;&gt;"High",OR(T65="Yes",N65="Decision")),"Check tier: decisions about people or sensitive data are mandatory High (T01). ","")&amp;IF(AND(OR(D65="Bought (SaaS or licensed)",D65="Embedded in vendor product"),AO65=""),"Vendor review date missing. ","")&amp;IF(AND(AB65="Yes",AC65=""),"Transfer mechanism missing. ","")&amp;IF(AND(P65="Yes",Q65=""),"List the tools it can call. ","")&amp;IF(AND(AG65="High-risk",AP65=""),"EU high-risk: technical file status missing. ",""))=0,"OK",TRIM(IF((B65="")+(D65="")+(G65="")+(H65="")+(I65="")+(M65="")+(N65="")+(O65="")+(R65="")+(AV65="")&gt;0,((B65="")+(D65="")+(G65="")+(H65="")+(I65="")+(M65="")+(N65="")+(O65="")+(R65="")+(AV65=""))&amp;" required field(s) blank. ","")&amp;IF(AND(M65="High",AK65=""),"High tier: impact assessment date missing. ","")&amp;IF(AND(M65="High",AL65=""),"High tier: bias test date missing. ","")&amp;IF(AND(M65="High",AM65=""),"High tier: kill switch test missing. ","")&amp;IF(AND(M65&lt;&gt;"High",OR(T65="Yes",N65="Decision")),"Check tier: decisions about people or sensitive data are mandatory High (T01). ","")&amp;IF(AND(OR(D65="Bought (SaaS or licensed)",D65="Embedded in vendor product"),AO65=""),"Vendor review date missing. ","")&amp;IF(AND(AB65="Yes",AC65=""),"Transfer mechanism missing. ","")&amp;IF(AND(P65="Yes",Q65=""),"List the tools it can call. ","")&amp;IF(AND(AG65="High-risk",AP65=""),"EU high-risk: technical file status missing. ",""))))</f>
        <v/>
      </c>
      <c r="AV65" s="47"/>
      <c r="AW65" s="48"/>
      <c r="AX65" s="48"/>
      <c r="AY65" s="50" t="str">
        <f aca="false">IF(OR(AX65="",M65=""),"",EDATE(AX65,IFERROR(VLOOKUP(M65,Settings!$A$6:$B$8,2,FALSE()),12)))</f>
        <v/>
      </c>
      <c r="AZ65" s="49" t="str">
        <f aca="true">IF(A65="","",IF(AV65="Retired","Retired",IF(AY65="","Set last review",IF(AY65&lt;TODAY(),"Overdue",IF(AY65-TODAY()&lt;=Settings!$B$12,"Due soon","On track")))))</f>
        <v/>
      </c>
      <c r="BA65" s="47"/>
    </row>
    <row r="66" customFormat="false" ht="15" hidden="false" customHeight="false" outlineLevel="0" collapsed="false">
      <c r="A66" s="46"/>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8"/>
      <c r="AL66" s="48"/>
      <c r="AM66" s="48"/>
      <c r="AN66" s="48"/>
      <c r="AO66" s="48"/>
      <c r="AP66" s="47"/>
      <c r="AQ66" s="47"/>
      <c r="AR66" s="47"/>
      <c r="AS66" s="47"/>
      <c r="AT66" s="49" t="str">
        <f aca="false">IF(M66="","",IFERROR(VLOOKUP(M66,Settings!$A$6:$C$8,3,FALSE()),""))</f>
        <v/>
      </c>
      <c r="AU66" s="49" t="str">
        <f aca="false">IF(A66="","",IF(LEN(IF((B66="")+(D66="")+(G66="")+(H66="")+(I66="")+(M66="")+(N66="")+(O66="")+(R66="")+(AV66="")&gt;0,((B66="")+(D66="")+(G66="")+(H66="")+(I66="")+(M66="")+(N66="")+(O66="")+(R66="")+(AV66=""))&amp;" required field(s) blank. ","")&amp;IF(AND(M66="High",AK66=""),"High tier: impact assessment date missing. ","")&amp;IF(AND(M66="High",AL66=""),"High tier: bias test date missing. ","")&amp;IF(AND(M66="High",AM66=""),"High tier: kill switch test missing. ","")&amp;IF(AND(M66&lt;&gt;"High",OR(T66="Yes",N66="Decision")),"Check tier: decisions about people or sensitive data are mandatory High (T01). ","")&amp;IF(AND(OR(D66="Bought (SaaS or licensed)",D66="Embedded in vendor product"),AO66=""),"Vendor review date missing. ","")&amp;IF(AND(AB66="Yes",AC66=""),"Transfer mechanism missing. ","")&amp;IF(AND(P66="Yes",Q66=""),"List the tools it can call. ","")&amp;IF(AND(AG66="High-risk",AP66=""),"EU high-risk: technical file status missing. ",""))=0,"OK",TRIM(IF((B66="")+(D66="")+(G66="")+(H66="")+(I66="")+(M66="")+(N66="")+(O66="")+(R66="")+(AV66="")&gt;0,((B66="")+(D66="")+(G66="")+(H66="")+(I66="")+(M66="")+(N66="")+(O66="")+(R66="")+(AV66=""))&amp;" required field(s) blank. ","")&amp;IF(AND(M66="High",AK66=""),"High tier: impact assessment date missing. ","")&amp;IF(AND(M66="High",AL66=""),"High tier: bias test date missing. ","")&amp;IF(AND(M66="High",AM66=""),"High tier: kill switch test missing. ","")&amp;IF(AND(M66&lt;&gt;"High",OR(T66="Yes",N66="Decision")),"Check tier: decisions about people or sensitive data are mandatory High (T01). ","")&amp;IF(AND(OR(D66="Bought (SaaS or licensed)",D66="Embedded in vendor product"),AO66=""),"Vendor review date missing. ","")&amp;IF(AND(AB66="Yes",AC66=""),"Transfer mechanism missing. ","")&amp;IF(AND(P66="Yes",Q66=""),"List the tools it can call. ","")&amp;IF(AND(AG66="High-risk",AP66=""),"EU high-risk: technical file status missing. ",""))))</f>
        <v/>
      </c>
      <c r="AV66" s="47"/>
      <c r="AW66" s="48"/>
      <c r="AX66" s="48"/>
      <c r="AY66" s="50" t="str">
        <f aca="false">IF(OR(AX66="",M66=""),"",EDATE(AX66,IFERROR(VLOOKUP(M66,Settings!$A$6:$B$8,2,FALSE()),12)))</f>
        <v/>
      </c>
      <c r="AZ66" s="49" t="str">
        <f aca="true">IF(A66="","",IF(AV66="Retired","Retired",IF(AY66="","Set last review",IF(AY66&lt;TODAY(),"Overdue",IF(AY66-TODAY()&lt;=Settings!$B$12,"Due soon","On track")))))</f>
        <v/>
      </c>
      <c r="BA66" s="47"/>
    </row>
    <row r="67" customFormat="false" ht="15" hidden="false" customHeight="false" outlineLevel="0" collapsed="false">
      <c r="A67" s="46"/>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8"/>
      <c r="AL67" s="48"/>
      <c r="AM67" s="48"/>
      <c r="AN67" s="48"/>
      <c r="AO67" s="48"/>
      <c r="AP67" s="47"/>
      <c r="AQ67" s="47"/>
      <c r="AR67" s="47"/>
      <c r="AS67" s="47"/>
      <c r="AT67" s="49" t="str">
        <f aca="false">IF(M67="","",IFERROR(VLOOKUP(M67,Settings!$A$6:$C$8,3,FALSE()),""))</f>
        <v/>
      </c>
      <c r="AU67" s="49" t="str">
        <f aca="false">IF(A67="","",IF(LEN(IF((B67="")+(D67="")+(G67="")+(H67="")+(I67="")+(M67="")+(N67="")+(O67="")+(R67="")+(AV67="")&gt;0,((B67="")+(D67="")+(G67="")+(H67="")+(I67="")+(M67="")+(N67="")+(O67="")+(R67="")+(AV67=""))&amp;" required field(s) blank. ","")&amp;IF(AND(M67="High",AK67=""),"High tier: impact assessment date missing. ","")&amp;IF(AND(M67="High",AL67=""),"High tier: bias test date missing. ","")&amp;IF(AND(M67="High",AM67=""),"High tier: kill switch test missing. ","")&amp;IF(AND(M67&lt;&gt;"High",OR(T67="Yes",N67="Decision")),"Check tier: decisions about people or sensitive data are mandatory High (T01). ","")&amp;IF(AND(OR(D67="Bought (SaaS or licensed)",D67="Embedded in vendor product"),AO67=""),"Vendor review date missing. ","")&amp;IF(AND(AB67="Yes",AC67=""),"Transfer mechanism missing. ","")&amp;IF(AND(P67="Yes",Q67=""),"List the tools it can call. ","")&amp;IF(AND(AG67="High-risk",AP67=""),"EU high-risk: technical file status missing. ",""))=0,"OK",TRIM(IF((B67="")+(D67="")+(G67="")+(H67="")+(I67="")+(M67="")+(N67="")+(O67="")+(R67="")+(AV67="")&gt;0,((B67="")+(D67="")+(G67="")+(H67="")+(I67="")+(M67="")+(N67="")+(O67="")+(R67="")+(AV67=""))&amp;" required field(s) blank. ","")&amp;IF(AND(M67="High",AK67=""),"High tier: impact assessment date missing. ","")&amp;IF(AND(M67="High",AL67=""),"High tier: bias test date missing. ","")&amp;IF(AND(M67="High",AM67=""),"High tier: kill switch test missing. ","")&amp;IF(AND(M67&lt;&gt;"High",OR(T67="Yes",N67="Decision")),"Check tier: decisions about people or sensitive data are mandatory High (T01). ","")&amp;IF(AND(OR(D67="Bought (SaaS or licensed)",D67="Embedded in vendor product"),AO67=""),"Vendor review date missing. ","")&amp;IF(AND(AB67="Yes",AC67=""),"Transfer mechanism missing. ","")&amp;IF(AND(P67="Yes",Q67=""),"List the tools it can call. ","")&amp;IF(AND(AG67="High-risk",AP67=""),"EU high-risk: technical file status missing. ",""))))</f>
        <v/>
      </c>
      <c r="AV67" s="47"/>
      <c r="AW67" s="48"/>
      <c r="AX67" s="48"/>
      <c r="AY67" s="50" t="str">
        <f aca="false">IF(OR(AX67="",M67=""),"",EDATE(AX67,IFERROR(VLOOKUP(M67,Settings!$A$6:$B$8,2,FALSE()),12)))</f>
        <v/>
      </c>
      <c r="AZ67" s="49" t="str">
        <f aca="true">IF(A67="","",IF(AV67="Retired","Retired",IF(AY67="","Set last review",IF(AY67&lt;TODAY(),"Overdue",IF(AY67-TODAY()&lt;=Settings!$B$12,"Due soon","On track")))))</f>
        <v/>
      </c>
      <c r="BA67" s="47"/>
    </row>
    <row r="68" customFormat="false" ht="15" hidden="false" customHeight="false" outlineLevel="0" collapsed="false">
      <c r="A68" s="46"/>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8"/>
      <c r="AL68" s="48"/>
      <c r="AM68" s="48"/>
      <c r="AN68" s="48"/>
      <c r="AO68" s="48"/>
      <c r="AP68" s="47"/>
      <c r="AQ68" s="47"/>
      <c r="AR68" s="47"/>
      <c r="AS68" s="47"/>
      <c r="AT68" s="49" t="str">
        <f aca="false">IF(M68="","",IFERROR(VLOOKUP(M68,Settings!$A$6:$C$8,3,FALSE()),""))</f>
        <v/>
      </c>
      <c r="AU68" s="49" t="str">
        <f aca="false">IF(A68="","",IF(LEN(IF((B68="")+(D68="")+(G68="")+(H68="")+(I68="")+(M68="")+(N68="")+(O68="")+(R68="")+(AV68="")&gt;0,((B68="")+(D68="")+(G68="")+(H68="")+(I68="")+(M68="")+(N68="")+(O68="")+(R68="")+(AV68=""))&amp;" required field(s) blank. ","")&amp;IF(AND(M68="High",AK68=""),"High tier: impact assessment date missing. ","")&amp;IF(AND(M68="High",AL68=""),"High tier: bias test date missing. ","")&amp;IF(AND(M68="High",AM68=""),"High tier: kill switch test missing. ","")&amp;IF(AND(M68&lt;&gt;"High",OR(T68="Yes",N68="Decision")),"Check tier: decisions about people or sensitive data are mandatory High (T01). ","")&amp;IF(AND(OR(D68="Bought (SaaS or licensed)",D68="Embedded in vendor product"),AO68=""),"Vendor review date missing. ","")&amp;IF(AND(AB68="Yes",AC68=""),"Transfer mechanism missing. ","")&amp;IF(AND(P68="Yes",Q68=""),"List the tools it can call. ","")&amp;IF(AND(AG68="High-risk",AP68=""),"EU high-risk: technical file status missing. ",""))=0,"OK",TRIM(IF((B68="")+(D68="")+(G68="")+(H68="")+(I68="")+(M68="")+(N68="")+(O68="")+(R68="")+(AV68="")&gt;0,((B68="")+(D68="")+(G68="")+(H68="")+(I68="")+(M68="")+(N68="")+(O68="")+(R68="")+(AV68=""))&amp;" required field(s) blank. ","")&amp;IF(AND(M68="High",AK68=""),"High tier: impact assessment date missing. ","")&amp;IF(AND(M68="High",AL68=""),"High tier: bias test date missing. ","")&amp;IF(AND(M68="High",AM68=""),"High tier: kill switch test missing. ","")&amp;IF(AND(M68&lt;&gt;"High",OR(T68="Yes",N68="Decision")),"Check tier: decisions about people or sensitive data are mandatory High (T01). ","")&amp;IF(AND(OR(D68="Bought (SaaS or licensed)",D68="Embedded in vendor product"),AO68=""),"Vendor review date missing. ","")&amp;IF(AND(AB68="Yes",AC68=""),"Transfer mechanism missing. ","")&amp;IF(AND(P68="Yes",Q68=""),"List the tools it can call. ","")&amp;IF(AND(AG68="High-risk",AP68=""),"EU high-risk: technical file status missing. ",""))))</f>
        <v/>
      </c>
      <c r="AV68" s="47"/>
      <c r="AW68" s="48"/>
      <c r="AX68" s="48"/>
      <c r="AY68" s="50" t="str">
        <f aca="false">IF(OR(AX68="",M68=""),"",EDATE(AX68,IFERROR(VLOOKUP(M68,Settings!$A$6:$B$8,2,FALSE()),12)))</f>
        <v/>
      </c>
      <c r="AZ68" s="49" t="str">
        <f aca="true">IF(A68="","",IF(AV68="Retired","Retired",IF(AY68="","Set last review",IF(AY68&lt;TODAY(),"Overdue",IF(AY68-TODAY()&lt;=Settings!$B$12,"Due soon","On track")))))</f>
        <v/>
      </c>
      <c r="BA68" s="47"/>
    </row>
    <row r="69" customFormat="false" ht="15" hidden="false" customHeight="false" outlineLevel="0" collapsed="false">
      <c r="A69" s="46"/>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8"/>
      <c r="AL69" s="48"/>
      <c r="AM69" s="48"/>
      <c r="AN69" s="48"/>
      <c r="AO69" s="48"/>
      <c r="AP69" s="47"/>
      <c r="AQ69" s="47"/>
      <c r="AR69" s="47"/>
      <c r="AS69" s="47"/>
      <c r="AT69" s="49" t="str">
        <f aca="false">IF(M69="","",IFERROR(VLOOKUP(M69,Settings!$A$6:$C$8,3,FALSE()),""))</f>
        <v/>
      </c>
      <c r="AU69" s="49" t="str">
        <f aca="false">IF(A69="","",IF(LEN(IF((B69="")+(D69="")+(G69="")+(H69="")+(I69="")+(M69="")+(N69="")+(O69="")+(R69="")+(AV69="")&gt;0,((B69="")+(D69="")+(G69="")+(H69="")+(I69="")+(M69="")+(N69="")+(O69="")+(R69="")+(AV69=""))&amp;" required field(s) blank. ","")&amp;IF(AND(M69="High",AK69=""),"High tier: impact assessment date missing. ","")&amp;IF(AND(M69="High",AL69=""),"High tier: bias test date missing. ","")&amp;IF(AND(M69="High",AM69=""),"High tier: kill switch test missing. ","")&amp;IF(AND(M69&lt;&gt;"High",OR(T69="Yes",N69="Decision")),"Check tier: decisions about people or sensitive data are mandatory High (T01). ","")&amp;IF(AND(OR(D69="Bought (SaaS or licensed)",D69="Embedded in vendor product"),AO69=""),"Vendor review date missing. ","")&amp;IF(AND(AB69="Yes",AC69=""),"Transfer mechanism missing. ","")&amp;IF(AND(P69="Yes",Q69=""),"List the tools it can call. ","")&amp;IF(AND(AG69="High-risk",AP69=""),"EU high-risk: technical file status missing. ",""))=0,"OK",TRIM(IF((B69="")+(D69="")+(G69="")+(H69="")+(I69="")+(M69="")+(N69="")+(O69="")+(R69="")+(AV69="")&gt;0,((B69="")+(D69="")+(G69="")+(H69="")+(I69="")+(M69="")+(N69="")+(O69="")+(R69="")+(AV69=""))&amp;" required field(s) blank. ","")&amp;IF(AND(M69="High",AK69=""),"High tier: impact assessment date missing. ","")&amp;IF(AND(M69="High",AL69=""),"High tier: bias test date missing. ","")&amp;IF(AND(M69="High",AM69=""),"High tier: kill switch test missing. ","")&amp;IF(AND(M69&lt;&gt;"High",OR(T69="Yes",N69="Decision")),"Check tier: decisions about people or sensitive data are mandatory High (T01). ","")&amp;IF(AND(OR(D69="Bought (SaaS or licensed)",D69="Embedded in vendor product"),AO69=""),"Vendor review date missing. ","")&amp;IF(AND(AB69="Yes",AC69=""),"Transfer mechanism missing. ","")&amp;IF(AND(P69="Yes",Q69=""),"List the tools it can call. ","")&amp;IF(AND(AG69="High-risk",AP69=""),"EU high-risk: technical file status missing. ",""))))</f>
        <v/>
      </c>
      <c r="AV69" s="47"/>
      <c r="AW69" s="48"/>
      <c r="AX69" s="48"/>
      <c r="AY69" s="50" t="str">
        <f aca="false">IF(OR(AX69="",M69=""),"",EDATE(AX69,IFERROR(VLOOKUP(M69,Settings!$A$6:$B$8,2,FALSE()),12)))</f>
        <v/>
      </c>
      <c r="AZ69" s="49" t="str">
        <f aca="true">IF(A69="","",IF(AV69="Retired","Retired",IF(AY69="","Set last review",IF(AY69&lt;TODAY(),"Overdue",IF(AY69-TODAY()&lt;=Settings!$B$12,"Due soon","On track")))))</f>
        <v/>
      </c>
      <c r="BA69" s="47"/>
    </row>
    <row r="70" customFormat="false" ht="15" hidden="false" customHeight="false" outlineLevel="0" collapsed="false">
      <c r="A70" s="46"/>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8"/>
      <c r="AL70" s="48"/>
      <c r="AM70" s="48"/>
      <c r="AN70" s="48"/>
      <c r="AO70" s="48"/>
      <c r="AP70" s="47"/>
      <c r="AQ70" s="47"/>
      <c r="AR70" s="47"/>
      <c r="AS70" s="47"/>
      <c r="AT70" s="49" t="str">
        <f aca="false">IF(M70="","",IFERROR(VLOOKUP(M70,Settings!$A$6:$C$8,3,FALSE()),""))</f>
        <v/>
      </c>
      <c r="AU70" s="49" t="str">
        <f aca="false">IF(A70="","",IF(LEN(IF((B70="")+(D70="")+(G70="")+(H70="")+(I70="")+(M70="")+(N70="")+(O70="")+(R70="")+(AV70="")&gt;0,((B70="")+(D70="")+(G70="")+(H70="")+(I70="")+(M70="")+(N70="")+(O70="")+(R70="")+(AV70=""))&amp;" required field(s) blank. ","")&amp;IF(AND(M70="High",AK70=""),"High tier: impact assessment date missing. ","")&amp;IF(AND(M70="High",AL70=""),"High tier: bias test date missing. ","")&amp;IF(AND(M70="High",AM70=""),"High tier: kill switch test missing. ","")&amp;IF(AND(M70&lt;&gt;"High",OR(T70="Yes",N70="Decision")),"Check tier: decisions about people or sensitive data are mandatory High (T01). ","")&amp;IF(AND(OR(D70="Bought (SaaS or licensed)",D70="Embedded in vendor product"),AO70=""),"Vendor review date missing. ","")&amp;IF(AND(AB70="Yes",AC70=""),"Transfer mechanism missing. ","")&amp;IF(AND(P70="Yes",Q70=""),"List the tools it can call. ","")&amp;IF(AND(AG70="High-risk",AP70=""),"EU high-risk: technical file status missing. ",""))=0,"OK",TRIM(IF((B70="")+(D70="")+(G70="")+(H70="")+(I70="")+(M70="")+(N70="")+(O70="")+(R70="")+(AV70="")&gt;0,((B70="")+(D70="")+(G70="")+(H70="")+(I70="")+(M70="")+(N70="")+(O70="")+(R70="")+(AV70=""))&amp;" required field(s) blank. ","")&amp;IF(AND(M70="High",AK70=""),"High tier: impact assessment date missing. ","")&amp;IF(AND(M70="High",AL70=""),"High tier: bias test date missing. ","")&amp;IF(AND(M70="High",AM70=""),"High tier: kill switch test missing. ","")&amp;IF(AND(M70&lt;&gt;"High",OR(T70="Yes",N70="Decision")),"Check tier: decisions about people or sensitive data are mandatory High (T01). ","")&amp;IF(AND(OR(D70="Bought (SaaS or licensed)",D70="Embedded in vendor product"),AO70=""),"Vendor review date missing. ","")&amp;IF(AND(AB70="Yes",AC70=""),"Transfer mechanism missing. ","")&amp;IF(AND(P70="Yes",Q70=""),"List the tools it can call. ","")&amp;IF(AND(AG70="High-risk",AP70=""),"EU high-risk: technical file status missing. ",""))))</f>
        <v/>
      </c>
      <c r="AV70" s="47"/>
      <c r="AW70" s="48"/>
      <c r="AX70" s="48"/>
      <c r="AY70" s="50" t="str">
        <f aca="false">IF(OR(AX70="",M70=""),"",EDATE(AX70,IFERROR(VLOOKUP(M70,Settings!$A$6:$B$8,2,FALSE()),12)))</f>
        <v/>
      </c>
      <c r="AZ70" s="49" t="str">
        <f aca="true">IF(A70="","",IF(AV70="Retired","Retired",IF(AY70="","Set last review",IF(AY70&lt;TODAY(),"Overdue",IF(AY70-TODAY()&lt;=Settings!$B$12,"Due soon","On track")))))</f>
        <v/>
      </c>
      <c r="BA70" s="47"/>
    </row>
    <row r="71" customFormat="false" ht="15" hidden="false" customHeight="false" outlineLevel="0" collapsed="false">
      <c r="A71" s="46"/>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8"/>
      <c r="AL71" s="48"/>
      <c r="AM71" s="48"/>
      <c r="AN71" s="48"/>
      <c r="AO71" s="48"/>
      <c r="AP71" s="47"/>
      <c r="AQ71" s="47"/>
      <c r="AR71" s="47"/>
      <c r="AS71" s="47"/>
      <c r="AT71" s="49" t="str">
        <f aca="false">IF(M71="","",IFERROR(VLOOKUP(M71,Settings!$A$6:$C$8,3,FALSE()),""))</f>
        <v/>
      </c>
      <c r="AU71" s="49" t="str">
        <f aca="false">IF(A71="","",IF(LEN(IF((B71="")+(D71="")+(G71="")+(H71="")+(I71="")+(M71="")+(N71="")+(O71="")+(R71="")+(AV71="")&gt;0,((B71="")+(D71="")+(G71="")+(H71="")+(I71="")+(M71="")+(N71="")+(O71="")+(R71="")+(AV71=""))&amp;" required field(s) blank. ","")&amp;IF(AND(M71="High",AK71=""),"High tier: impact assessment date missing. ","")&amp;IF(AND(M71="High",AL71=""),"High tier: bias test date missing. ","")&amp;IF(AND(M71="High",AM71=""),"High tier: kill switch test missing. ","")&amp;IF(AND(M71&lt;&gt;"High",OR(T71="Yes",N71="Decision")),"Check tier: decisions about people or sensitive data are mandatory High (T01). ","")&amp;IF(AND(OR(D71="Bought (SaaS or licensed)",D71="Embedded in vendor product"),AO71=""),"Vendor review date missing. ","")&amp;IF(AND(AB71="Yes",AC71=""),"Transfer mechanism missing. ","")&amp;IF(AND(P71="Yes",Q71=""),"List the tools it can call. ","")&amp;IF(AND(AG71="High-risk",AP71=""),"EU high-risk: technical file status missing. ",""))=0,"OK",TRIM(IF((B71="")+(D71="")+(G71="")+(H71="")+(I71="")+(M71="")+(N71="")+(O71="")+(R71="")+(AV71="")&gt;0,((B71="")+(D71="")+(G71="")+(H71="")+(I71="")+(M71="")+(N71="")+(O71="")+(R71="")+(AV71=""))&amp;" required field(s) blank. ","")&amp;IF(AND(M71="High",AK71=""),"High tier: impact assessment date missing. ","")&amp;IF(AND(M71="High",AL71=""),"High tier: bias test date missing. ","")&amp;IF(AND(M71="High",AM71=""),"High tier: kill switch test missing. ","")&amp;IF(AND(M71&lt;&gt;"High",OR(T71="Yes",N71="Decision")),"Check tier: decisions about people or sensitive data are mandatory High (T01). ","")&amp;IF(AND(OR(D71="Bought (SaaS or licensed)",D71="Embedded in vendor product"),AO71=""),"Vendor review date missing. ","")&amp;IF(AND(AB71="Yes",AC71=""),"Transfer mechanism missing. ","")&amp;IF(AND(P71="Yes",Q71=""),"List the tools it can call. ","")&amp;IF(AND(AG71="High-risk",AP71=""),"EU high-risk: technical file status missing. ",""))))</f>
        <v/>
      </c>
      <c r="AV71" s="47"/>
      <c r="AW71" s="48"/>
      <c r="AX71" s="48"/>
      <c r="AY71" s="50" t="str">
        <f aca="false">IF(OR(AX71="",M71=""),"",EDATE(AX71,IFERROR(VLOOKUP(M71,Settings!$A$6:$B$8,2,FALSE()),12)))</f>
        <v/>
      </c>
      <c r="AZ71" s="49" t="str">
        <f aca="true">IF(A71="","",IF(AV71="Retired","Retired",IF(AY71="","Set last review",IF(AY71&lt;TODAY(),"Overdue",IF(AY71-TODAY()&lt;=Settings!$B$12,"Due soon","On track")))))</f>
        <v/>
      </c>
      <c r="BA71" s="47"/>
    </row>
    <row r="72" customFormat="false" ht="15" hidden="false" customHeight="false" outlineLevel="0" collapsed="false">
      <c r="A72" s="46"/>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8"/>
      <c r="AL72" s="48"/>
      <c r="AM72" s="48"/>
      <c r="AN72" s="48"/>
      <c r="AO72" s="48"/>
      <c r="AP72" s="47"/>
      <c r="AQ72" s="47"/>
      <c r="AR72" s="47"/>
      <c r="AS72" s="47"/>
      <c r="AT72" s="49" t="str">
        <f aca="false">IF(M72="","",IFERROR(VLOOKUP(M72,Settings!$A$6:$C$8,3,FALSE()),""))</f>
        <v/>
      </c>
      <c r="AU72" s="49" t="str">
        <f aca="false">IF(A72="","",IF(LEN(IF((B72="")+(D72="")+(G72="")+(H72="")+(I72="")+(M72="")+(N72="")+(O72="")+(R72="")+(AV72="")&gt;0,((B72="")+(D72="")+(G72="")+(H72="")+(I72="")+(M72="")+(N72="")+(O72="")+(R72="")+(AV72=""))&amp;" required field(s) blank. ","")&amp;IF(AND(M72="High",AK72=""),"High tier: impact assessment date missing. ","")&amp;IF(AND(M72="High",AL72=""),"High tier: bias test date missing. ","")&amp;IF(AND(M72="High",AM72=""),"High tier: kill switch test missing. ","")&amp;IF(AND(M72&lt;&gt;"High",OR(T72="Yes",N72="Decision")),"Check tier: decisions about people or sensitive data are mandatory High (T01). ","")&amp;IF(AND(OR(D72="Bought (SaaS or licensed)",D72="Embedded in vendor product"),AO72=""),"Vendor review date missing. ","")&amp;IF(AND(AB72="Yes",AC72=""),"Transfer mechanism missing. ","")&amp;IF(AND(P72="Yes",Q72=""),"List the tools it can call. ","")&amp;IF(AND(AG72="High-risk",AP72=""),"EU high-risk: technical file status missing. ",""))=0,"OK",TRIM(IF((B72="")+(D72="")+(G72="")+(H72="")+(I72="")+(M72="")+(N72="")+(O72="")+(R72="")+(AV72="")&gt;0,((B72="")+(D72="")+(G72="")+(H72="")+(I72="")+(M72="")+(N72="")+(O72="")+(R72="")+(AV72=""))&amp;" required field(s) blank. ","")&amp;IF(AND(M72="High",AK72=""),"High tier: impact assessment date missing. ","")&amp;IF(AND(M72="High",AL72=""),"High tier: bias test date missing. ","")&amp;IF(AND(M72="High",AM72=""),"High tier: kill switch test missing. ","")&amp;IF(AND(M72&lt;&gt;"High",OR(T72="Yes",N72="Decision")),"Check tier: decisions about people or sensitive data are mandatory High (T01). ","")&amp;IF(AND(OR(D72="Bought (SaaS or licensed)",D72="Embedded in vendor product"),AO72=""),"Vendor review date missing. ","")&amp;IF(AND(AB72="Yes",AC72=""),"Transfer mechanism missing. ","")&amp;IF(AND(P72="Yes",Q72=""),"List the tools it can call. ","")&amp;IF(AND(AG72="High-risk",AP72=""),"EU high-risk: technical file status missing. ",""))))</f>
        <v/>
      </c>
      <c r="AV72" s="47"/>
      <c r="AW72" s="48"/>
      <c r="AX72" s="48"/>
      <c r="AY72" s="50" t="str">
        <f aca="false">IF(OR(AX72="",M72=""),"",EDATE(AX72,IFERROR(VLOOKUP(M72,Settings!$A$6:$B$8,2,FALSE()),12)))</f>
        <v/>
      </c>
      <c r="AZ72" s="49" t="str">
        <f aca="true">IF(A72="","",IF(AV72="Retired","Retired",IF(AY72="","Set last review",IF(AY72&lt;TODAY(),"Overdue",IF(AY72-TODAY()&lt;=Settings!$B$12,"Due soon","On track")))))</f>
        <v/>
      </c>
      <c r="BA72" s="47"/>
    </row>
    <row r="73" customFormat="false" ht="15" hidden="false" customHeight="false" outlineLevel="0" collapsed="false">
      <c r="A73" s="46"/>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8"/>
      <c r="AL73" s="48"/>
      <c r="AM73" s="48"/>
      <c r="AN73" s="48"/>
      <c r="AO73" s="48"/>
      <c r="AP73" s="47"/>
      <c r="AQ73" s="47"/>
      <c r="AR73" s="47"/>
      <c r="AS73" s="47"/>
      <c r="AT73" s="49" t="str">
        <f aca="false">IF(M73="","",IFERROR(VLOOKUP(M73,Settings!$A$6:$C$8,3,FALSE()),""))</f>
        <v/>
      </c>
      <c r="AU73" s="49" t="str">
        <f aca="false">IF(A73="","",IF(LEN(IF((B73="")+(D73="")+(G73="")+(H73="")+(I73="")+(M73="")+(N73="")+(O73="")+(R73="")+(AV73="")&gt;0,((B73="")+(D73="")+(G73="")+(H73="")+(I73="")+(M73="")+(N73="")+(O73="")+(R73="")+(AV73=""))&amp;" required field(s) blank. ","")&amp;IF(AND(M73="High",AK73=""),"High tier: impact assessment date missing. ","")&amp;IF(AND(M73="High",AL73=""),"High tier: bias test date missing. ","")&amp;IF(AND(M73="High",AM73=""),"High tier: kill switch test missing. ","")&amp;IF(AND(M73&lt;&gt;"High",OR(T73="Yes",N73="Decision")),"Check tier: decisions about people or sensitive data are mandatory High (T01). ","")&amp;IF(AND(OR(D73="Bought (SaaS or licensed)",D73="Embedded in vendor product"),AO73=""),"Vendor review date missing. ","")&amp;IF(AND(AB73="Yes",AC73=""),"Transfer mechanism missing. ","")&amp;IF(AND(P73="Yes",Q73=""),"List the tools it can call. ","")&amp;IF(AND(AG73="High-risk",AP73=""),"EU high-risk: technical file status missing. ",""))=0,"OK",TRIM(IF((B73="")+(D73="")+(G73="")+(H73="")+(I73="")+(M73="")+(N73="")+(O73="")+(R73="")+(AV73="")&gt;0,((B73="")+(D73="")+(G73="")+(H73="")+(I73="")+(M73="")+(N73="")+(O73="")+(R73="")+(AV73=""))&amp;" required field(s) blank. ","")&amp;IF(AND(M73="High",AK73=""),"High tier: impact assessment date missing. ","")&amp;IF(AND(M73="High",AL73=""),"High tier: bias test date missing. ","")&amp;IF(AND(M73="High",AM73=""),"High tier: kill switch test missing. ","")&amp;IF(AND(M73&lt;&gt;"High",OR(T73="Yes",N73="Decision")),"Check tier: decisions about people or sensitive data are mandatory High (T01). ","")&amp;IF(AND(OR(D73="Bought (SaaS or licensed)",D73="Embedded in vendor product"),AO73=""),"Vendor review date missing. ","")&amp;IF(AND(AB73="Yes",AC73=""),"Transfer mechanism missing. ","")&amp;IF(AND(P73="Yes",Q73=""),"List the tools it can call. ","")&amp;IF(AND(AG73="High-risk",AP73=""),"EU high-risk: technical file status missing. ",""))))</f>
        <v/>
      </c>
      <c r="AV73" s="47"/>
      <c r="AW73" s="48"/>
      <c r="AX73" s="48"/>
      <c r="AY73" s="50" t="str">
        <f aca="false">IF(OR(AX73="",M73=""),"",EDATE(AX73,IFERROR(VLOOKUP(M73,Settings!$A$6:$B$8,2,FALSE()),12)))</f>
        <v/>
      </c>
      <c r="AZ73" s="49" t="str">
        <f aca="true">IF(A73="","",IF(AV73="Retired","Retired",IF(AY73="","Set last review",IF(AY73&lt;TODAY(),"Overdue",IF(AY73-TODAY()&lt;=Settings!$B$12,"Due soon","On track")))))</f>
        <v/>
      </c>
      <c r="BA73" s="47"/>
    </row>
    <row r="74" customFormat="false" ht="15" hidden="false" customHeight="false" outlineLevel="0" collapsed="false">
      <c r="A74" s="46"/>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8"/>
      <c r="AL74" s="48"/>
      <c r="AM74" s="48"/>
      <c r="AN74" s="48"/>
      <c r="AO74" s="48"/>
      <c r="AP74" s="47"/>
      <c r="AQ74" s="47"/>
      <c r="AR74" s="47"/>
      <c r="AS74" s="47"/>
      <c r="AT74" s="49" t="str">
        <f aca="false">IF(M74="","",IFERROR(VLOOKUP(M74,Settings!$A$6:$C$8,3,FALSE()),""))</f>
        <v/>
      </c>
      <c r="AU74" s="49" t="str">
        <f aca="false">IF(A74="","",IF(LEN(IF((B74="")+(D74="")+(G74="")+(H74="")+(I74="")+(M74="")+(N74="")+(O74="")+(R74="")+(AV74="")&gt;0,((B74="")+(D74="")+(G74="")+(H74="")+(I74="")+(M74="")+(N74="")+(O74="")+(R74="")+(AV74=""))&amp;" required field(s) blank. ","")&amp;IF(AND(M74="High",AK74=""),"High tier: impact assessment date missing. ","")&amp;IF(AND(M74="High",AL74=""),"High tier: bias test date missing. ","")&amp;IF(AND(M74="High",AM74=""),"High tier: kill switch test missing. ","")&amp;IF(AND(M74&lt;&gt;"High",OR(T74="Yes",N74="Decision")),"Check tier: decisions about people or sensitive data are mandatory High (T01). ","")&amp;IF(AND(OR(D74="Bought (SaaS or licensed)",D74="Embedded in vendor product"),AO74=""),"Vendor review date missing. ","")&amp;IF(AND(AB74="Yes",AC74=""),"Transfer mechanism missing. ","")&amp;IF(AND(P74="Yes",Q74=""),"List the tools it can call. ","")&amp;IF(AND(AG74="High-risk",AP74=""),"EU high-risk: technical file status missing. ",""))=0,"OK",TRIM(IF((B74="")+(D74="")+(G74="")+(H74="")+(I74="")+(M74="")+(N74="")+(O74="")+(R74="")+(AV74="")&gt;0,((B74="")+(D74="")+(G74="")+(H74="")+(I74="")+(M74="")+(N74="")+(O74="")+(R74="")+(AV74=""))&amp;" required field(s) blank. ","")&amp;IF(AND(M74="High",AK74=""),"High tier: impact assessment date missing. ","")&amp;IF(AND(M74="High",AL74=""),"High tier: bias test date missing. ","")&amp;IF(AND(M74="High",AM74=""),"High tier: kill switch test missing. ","")&amp;IF(AND(M74&lt;&gt;"High",OR(T74="Yes",N74="Decision")),"Check tier: decisions about people or sensitive data are mandatory High (T01). ","")&amp;IF(AND(OR(D74="Bought (SaaS or licensed)",D74="Embedded in vendor product"),AO74=""),"Vendor review date missing. ","")&amp;IF(AND(AB74="Yes",AC74=""),"Transfer mechanism missing. ","")&amp;IF(AND(P74="Yes",Q74=""),"List the tools it can call. ","")&amp;IF(AND(AG74="High-risk",AP74=""),"EU high-risk: technical file status missing. ",""))))</f>
        <v/>
      </c>
      <c r="AV74" s="47"/>
      <c r="AW74" s="48"/>
      <c r="AX74" s="48"/>
      <c r="AY74" s="50" t="str">
        <f aca="false">IF(OR(AX74="",M74=""),"",EDATE(AX74,IFERROR(VLOOKUP(M74,Settings!$A$6:$B$8,2,FALSE()),12)))</f>
        <v/>
      </c>
      <c r="AZ74" s="49" t="str">
        <f aca="true">IF(A74="","",IF(AV74="Retired","Retired",IF(AY74="","Set last review",IF(AY74&lt;TODAY(),"Overdue",IF(AY74-TODAY()&lt;=Settings!$B$12,"Due soon","On track")))))</f>
        <v/>
      </c>
      <c r="BA74" s="47"/>
    </row>
    <row r="75" customFormat="false" ht="15" hidden="false" customHeight="false" outlineLevel="0" collapsed="false">
      <c r="A75" s="46"/>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8"/>
      <c r="AL75" s="48"/>
      <c r="AM75" s="48"/>
      <c r="AN75" s="48"/>
      <c r="AO75" s="48"/>
      <c r="AP75" s="47"/>
      <c r="AQ75" s="47"/>
      <c r="AR75" s="47"/>
      <c r="AS75" s="47"/>
      <c r="AT75" s="49" t="str">
        <f aca="false">IF(M75="","",IFERROR(VLOOKUP(M75,Settings!$A$6:$C$8,3,FALSE()),""))</f>
        <v/>
      </c>
      <c r="AU75" s="49" t="str">
        <f aca="false">IF(A75="","",IF(LEN(IF((B75="")+(D75="")+(G75="")+(H75="")+(I75="")+(M75="")+(N75="")+(O75="")+(R75="")+(AV75="")&gt;0,((B75="")+(D75="")+(G75="")+(H75="")+(I75="")+(M75="")+(N75="")+(O75="")+(R75="")+(AV75=""))&amp;" required field(s) blank. ","")&amp;IF(AND(M75="High",AK75=""),"High tier: impact assessment date missing. ","")&amp;IF(AND(M75="High",AL75=""),"High tier: bias test date missing. ","")&amp;IF(AND(M75="High",AM75=""),"High tier: kill switch test missing. ","")&amp;IF(AND(M75&lt;&gt;"High",OR(T75="Yes",N75="Decision")),"Check tier: decisions about people or sensitive data are mandatory High (T01). ","")&amp;IF(AND(OR(D75="Bought (SaaS or licensed)",D75="Embedded in vendor product"),AO75=""),"Vendor review date missing. ","")&amp;IF(AND(AB75="Yes",AC75=""),"Transfer mechanism missing. ","")&amp;IF(AND(P75="Yes",Q75=""),"List the tools it can call. ","")&amp;IF(AND(AG75="High-risk",AP75=""),"EU high-risk: technical file status missing. ",""))=0,"OK",TRIM(IF((B75="")+(D75="")+(G75="")+(H75="")+(I75="")+(M75="")+(N75="")+(O75="")+(R75="")+(AV75="")&gt;0,((B75="")+(D75="")+(G75="")+(H75="")+(I75="")+(M75="")+(N75="")+(O75="")+(R75="")+(AV75=""))&amp;" required field(s) blank. ","")&amp;IF(AND(M75="High",AK75=""),"High tier: impact assessment date missing. ","")&amp;IF(AND(M75="High",AL75=""),"High tier: bias test date missing. ","")&amp;IF(AND(M75="High",AM75=""),"High tier: kill switch test missing. ","")&amp;IF(AND(M75&lt;&gt;"High",OR(T75="Yes",N75="Decision")),"Check tier: decisions about people or sensitive data are mandatory High (T01). ","")&amp;IF(AND(OR(D75="Bought (SaaS or licensed)",D75="Embedded in vendor product"),AO75=""),"Vendor review date missing. ","")&amp;IF(AND(AB75="Yes",AC75=""),"Transfer mechanism missing. ","")&amp;IF(AND(P75="Yes",Q75=""),"List the tools it can call. ","")&amp;IF(AND(AG75="High-risk",AP75=""),"EU high-risk: technical file status missing. ",""))))</f>
        <v/>
      </c>
      <c r="AV75" s="47"/>
      <c r="AW75" s="48"/>
      <c r="AX75" s="48"/>
      <c r="AY75" s="50" t="str">
        <f aca="false">IF(OR(AX75="",M75=""),"",EDATE(AX75,IFERROR(VLOOKUP(M75,Settings!$A$6:$B$8,2,FALSE()),12)))</f>
        <v/>
      </c>
      <c r="AZ75" s="49" t="str">
        <f aca="true">IF(A75="","",IF(AV75="Retired","Retired",IF(AY75="","Set last review",IF(AY75&lt;TODAY(),"Overdue",IF(AY75-TODAY()&lt;=Settings!$B$12,"Due soon","On track")))))</f>
        <v/>
      </c>
      <c r="BA75" s="47"/>
    </row>
    <row r="76" customFormat="false" ht="15" hidden="false" customHeight="false" outlineLevel="0" collapsed="false">
      <c r="A76" s="46"/>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8"/>
      <c r="AL76" s="48"/>
      <c r="AM76" s="48"/>
      <c r="AN76" s="48"/>
      <c r="AO76" s="48"/>
      <c r="AP76" s="47"/>
      <c r="AQ76" s="47"/>
      <c r="AR76" s="47"/>
      <c r="AS76" s="47"/>
      <c r="AT76" s="49" t="str">
        <f aca="false">IF(M76="","",IFERROR(VLOOKUP(M76,Settings!$A$6:$C$8,3,FALSE()),""))</f>
        <v/>
      </c>
      <c r="AU76" s="49" t="str">
        <f aca="false">IF(A76="","",IF(LEN(IF((B76="")+(D76="")+(G76="")+(H76="")+(I76="")+(M76="")+(N76="")+(O76="")+(R76="")+(AV76="")&gt;0,((B76="")+(D76="")+(G76="")+(H76="")+(I76="")+(M76="")+(N76="")+(O76="")+(R76="")+(AV76=""))&amp;" required field(s) blank. ","")&amp;IF(AND(M76="High",AK76=""),"High tier: impact assessment date missing. ","")&amp;IF(AND(M76="High",AL76=""),"High tier: bias test date missing. ","")&amp;IF(AND(M76="High",AM76=""),"High tier: kill switch test missing. ","")&amp;IF(AND(M76&lt;&gt;"High",OR(T76="Yes",N76="Decision")),"Check tier: decisions about people or sensitive data are mandatory High (T01). ","")&amp;IF(AND(OR(D76="Bought (SaaS or licensed)",D76="Embedded in vendor product"),AO76=""),"Vendor review date missing. ","")&amp;IF(AND(AB76="Yes",AC76=""),"Transfer mechanism missing. ","")&amp;IF(AND(P76="Yes",Q76=""),"List the tools it can call. ","")&amp;IF(AND(AG76="High-risk",AP76=""),"EU high-risk: technical file status missing. ",""))=0,"OK",TRIM(IF((B76="")+(D76="")+(G76="")+(H76="")+(I76="")+(M76="")+(N76="")+(O76="")+(R76="")+(AV76="")&gt;0,((B76="")+(D76="")+(G76="")+(H76="")+(I76="")+(M76="")+(N76="")+(O76="")+(R76="")+(AV76=""))&amp;" required field(s) blank. ","")&amp;IF(AND(M76="High",AK76=""),"High tier: impact assessment date missing. ","")&amp;IF(AND(M76="High",AL76=""),"High tier: bias test date missing. ","")&amp;IF(AND(M76="High",AM76=""),"High tier: kill switch test missing. ","")&amp;IF(AND(M76&lt;&gt;"High",OR(T76="Yes",N76="Decision")),"Check tier: decisions about people or sensitive data are mandatory High (T01). ","")&amp;IF(AND(OR(D76="Bought (SaaS or licensed)",D76="Embedded in vendor product"),AO76=""),"Vendor review date missing. ","")&amp;IF(AND(AB76="Yes",AC76=""),"Transfer mechanism missing. ","")&amp;IF(AND(P76="Yes",Q76=""),"List the tools it can call. ","")&amp;IF(AND(AG76="High-risk",AP76=""),"EU high-risk: technical file status missing. ",""))))</f>
        <v/>
      </c>
      <c r="AV76" s="47"/>
      <c r="AW76" s="48"/>
      <c r="AX76" s="48"/>
      <c r="AY76" s="50" t="str">
        <f aca="false">IF(OR(AX76="",M76=""),"",EDATE(AX76,IFERROR(VLOOKUP(M76,Settings!$A$6:$B$8,2,FALSE()),12)))</f>
        <v/>
      </c>
      <c r="AZ76" s="49" t="str">
        <f aca="true">IF(A76="","",IF(AV76="Retired","Retired",IF(AY76="","Set last review",IF(AY76&lt;TODAY(),"Overdue",IF(AY76-TODAY()&lt;=Settings!$B$12,"Due soon","On track")))))</f>
        <v/>
      </c>
      <c r="BA76" s="47"/>
    </row>
    <row r="77" customFormat="false" ht="15" hidden="false" customHeight="false" outlineLevel="0" collapsed="false">
      <c r="A77" s="46"/>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8"/>
      <c r="AL77" s="48"/>
      <c r="AM77" s="48"/>
      <c r="AN77" s="48"/>
      <c r="AO77" s="48"/>
      <c r="AP77" s="47"/>
      <c r="AQ77" s="47"/>
      <c r="AR77" s="47"/>
      <c r="AS77" s="47"/>
      <c r="AT77" s="49" t="str">
        <f aca="false">IF(M77="","",IFERROR(VLOOKUP(M77,Settings!$A$6:$C$8,3,FALSE()),""))</f>
        <v/>
      </c>
      <c r="AU77" s="49" t="str">
        <f aca="false">IF(A77="","",IF(LEN(IF((B77="")+(D77="")+(G77="")+(H77="")+(I77="")+(M77="")+(N77="")+(O77="")+(R77="")+(AV77="")&gt;0,((B77="")+(D77="")+(G77="")+(H77="")+(I77="")+(M77="")+(N77="")+(O77="")+(R77="")+(AV77=""))&amp;" required field(s) blank. ","")&amp;IF(AND(M77="High",AK77=""),"High tier: impact assessment date missing. ","")&amp;IF(AND(M77="High",AL77=""),"High tier: bias test date missing. ","")&amp;IF(AND(M77="High",AM77=""),"High tier: kill switch test missing. ","")&amp;IF(AND(M77&lt;&gt;"High",OR(T77="Yes",N77="Decision")),"Check tier: decisions about people or sensitive data are mandatory High (T01). ","")&amp;IF(AND(OR(D77="Bought (SaaS or licensed)",D77="Embedded in vendor product"),AO77=""),"Vendor review date missing. ","")&amp;IF(AND(AB77="Yes",AC77=""),"Transfer mechanism missing. ","")&amp;IF(AND(P77="Yes",Q77=""),"List the tools it can call. ","")&amp;IF(AND(AG77="High-risk",AP77=""),"EU high-risk: technical file status missing. ",""))=0,"OK",TRIM(IF((B77="")+(D77="")+(G77="")+(H77="")+(I77="")+(M77="")+(N77="")+(O77="")+(R77="")+(AV77="")&gt;0,((B77="")+(D77="")+(G77="")+(H77="")+(I77="")+(M77="")+(N77="")+(O77="")+(R77="")+(AV77=""))&amp;" required field(s) blank. ","")&amp;IF(AND(M77="High",AK77=""),"High tier: impact assessment date missing. ","")&amp;IF(AND(M77="High",AL77=""),"High tier: bias test date missing. ","")&amp;IF(AND(M77="High",AM77=""),"High tier: kill switch test missing. ","")&amp;IF(AND(M77&lt;&gt;"High",OR(T77="Yes",N77="Decision")),"Check tier: decisions about people or sensitive data are mandatory High (T01). ","")&amp;IF(AND(OR(D77="Bought (SaaS or licensed)",D77="Embedded in vendor product"),AO77=""),"Vendor review date missing. ","")&amp;IF(AND(AB77="Yes",AC77=""),"Transfer mechanism missing. ","")&amp;IF(AND(P77="Yes",Q77=""),"List the tools it can call. ","")&amp;IF(AND(AG77="High-risk",AP77=""),"EU high-risk: technical file status missing. ",""))))</f>
        <v/>
      </c>
      <c r="AV77" s="47"/>
      <c r="AW77" s="48"/>
      <c r="AX77" s="48"/>
      <c r="AY77" s="50" t="str">
        <f aca="false">IF(OR(AX77="",M77=""),"",EDATE(AX77,IFERROR(VLOOKUP(M77,Settings!$A$6:$B$8,2,FALSE()),12)))</f>
        <v/>
      </c>
      <c r="AZ77" s="49" t="str">
        <f aca="true">IF(A77="","",IF(AV77="Retired","Retired",IF(AY77="","Set last review",IF(AY77&lt;TODAY(),"Overdue",IF(AY77-TODAY()&lt;=Settings!$B$12,"Due soon","On track")))))</f>
        <v/>
      </c>
      <c r="BA77" s="47"/>
    </row>
    <row r="78" customFormat="false" ht="15" hidden="false" customHeight="false" outlineLevel="0" collapsed="false">
      <c r="A78" s="46"/>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8"/>
      <c r="AL78" s="48"/>
      <c r="AM78" s="48"/>
      <c r="AN78" s="48"/>
      <c r="AO78" s="48"/>
      <c r="AP78" s="47"/>
      <c r="AQ78" s="47"/>
      <c r="AR78" s="47"/>
      <c r="AS78" s="47"/>
      <c r="AT78" s="49" t="str">
        <f aca="false">IF(M78="","",IFERROR(VLOOKUP(M78,Settings!$A$6:$C$8,3,FALSE()),""))</f>
        <v/>
      </c>
      <c r="AU78" s="49" t="str">
        <f aca="false">IF(A78="","",IF(LEN(IF((B78="")+(D78="")+(G78="")+(H78="")+(I78="")+(M78="")+(N78="")+(O78="")+(R78="")+(AV78="")&gt;0,((B78="")+(D78="")+(G78="")+(H78="")+(I78="")+(M78="")+(N78="")+(O78="")+(R78="")+(AV78=""))&amp;" required field(s) blank. ","")&amp;IF(AND(M78="High",AK78=""),"High tier: impact assessment date missing. ","")&amp;IF(AND(M78="High",AL78=""),"High tier: bias test date missing. ","")&amp;IF(AND(M78="High",AM78=""),"High tier: kill switch test missing. ","")&amp;IF(AND(M78&lt;&gt;"High",OR(T78="Yes",N78="Decision")),"Check tier: decisions about people or sensitive data are mandatory High (T01). ","")&amp;IF(AND(OR(D78="Bought (SaaS or licensed)",D78="Embedded in vendor product"),AO78=""),"Vendor review date missing. ","")&amp;IF(AND(AB78="Yes",AC78=""),"Transfer mechanism missing. ","")&amp;IF(AND(P78="Yes",Q78=""),"List the tools it can call. ","")&amp;IF(AND(AG78="High-risk",AP78=""),"EU high-risk: technical file status missing. ",""))=0,"OK",TRIM(IF((B78="")+(D78="")+(G78="")+(H78="")+(I78="")+(M78="")+(N78="")+(O78="")+(R78="")+(AV78="")&gt;0,((B78="")+(D78="")+(G78="")+(H78="")+(I78="")+(M78="")+(N78="")+(O78="")+(R78="")+(AV78=""))&amp;" required field(s) blank. ","")&amp;IF(AND(M78="High",AK78=""),"High tier: impact assessment date missing. ","")&amp;IF(AND(M78="High",AL78=""),"High tier: bias test date missing. ","")&amp;IF(AND(M78="High",AM78=""),"High tier: kill switch test missing. ","")&amp;IF(AND(M78&lt;&gt;"High",OR(T78="Yes",N78="Decision")),"Check tier: decisions about people or sensitive data are mandatory High (T01). ","")&amp;IF(AND(OR(D78="Bought (SaaS or licensed)",D78="Embedded in vendor product"),AO78=""),"Vendor review date missing. ","")&amp;IF(AND(AB78="Yes",AC78=""),"Transfer mechanism missing. ","")&amp;IF(AND(P78="Yes",Q78=""),"List the tools it can call. ","")&amp;IF(AND(AG78="High-risk",AP78=""),"EU high-risk: technical file status missing. ",""))))</f>
        <v/>
      </c>
      <c r="AV78" s="47"/>
      <c r="AW78" s="48"/>
      <c r="AX78" s="48"/>
      <c r="AY78" s="50" t="str">
        <f aca="false">IF(OR(AX78="",M78=""),"",EDATE(AX78,IFERROR(VLOOKUP(M78,Settings!$A$6:$B$8,2,FALSE()),12)))</f>
        <v/>
      </c>
      <c r="AZ78" s="49" t="str">
        <f aca="true">IF(A78="","",IF(AV78="Retired","Retired",IF(AY78="","Set last review",IF(AY78&lt;TODAY(),"Overdue",IF(AY78-TODAY()&lt;=Settings!$B$12,"Due soon","On track")))))</f>
        <v/>
      </c>
      <c r="BA78" s="47"/>
    </row>
    <row r="79" customFormat="false" ht="15" hidden="false" customHeight="false" outlineLevel="0" collapsed="false">
      <c r="A79" s="46"/>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8"/>
      <c r="AL79" s="48"/>
      <c r="AM79" s="48"/>
      <c r="AN79" s="48"/>
      <c r="AO79" s="48"/>
      <c r="AP79" s="47"/>
      <c r="AQ79" s="47"/>
      <c r="AR79" s="47"/>
      <c r="AS79" s="47"/>
      <c r="AT79" s="49" t="str">
        <f aca="false">IF(M79="","",IFERROR(VLOOKUP(M79,Settings!$A$6:$C$8,3,FALSE()),""))</f>
        <v/>
      </c>
      <c r="AU79" s="49" t="str">
        <f aca="false">IF(A79="","",IF(LEN(IF((B79="")+(D79="")+(G79="")+(H79="")+(I79="")+(M79="")+(N79="")+(O79="")+(R79="")+(AV79="")&gt;0,((B79="")+(D79="")+(G79="")+(H79="")+(I79="")+(M79="")+(N79="")+(O79="")+(R79="")+(AV79=""))&amp;" required field(s) blank. ","")&amp;IF(AND(M79="High",AK79=""),"High tier: impact assessment date missing. ","")&amp;IF(AND(M79="High",AL79=""),"High tier: bias test date missing. ","")&amp;IF(AND(M79="High",AM79=""),"High tier: kill switch test missing. ","")&amp;IF(AND(M79&lt;&gt;"High",OR(T79="Yes",N79="Decision")),"Check tier: decisions about people or sensitive data are mandatory High (T01). ","")&amp;IF(AND(OR(D79="Bought (SaaS or licensed)",D79="Embedded in vendor product"),AO79=""),"Vendor review date missing. ","")&amp;IF(AND(AB79="Yes",AC79=""),"Transfer mechanism missing. ","")&amp;IF(AND(P79="Yes",Q79=""),"List the tools it can call. ","")&amp;IF(AND(AG79="High-risk",AP79=""),"EU high-risk: technical file status missing. ",""))=0,"OK",TRIM(IF((B79="")+(D79="")+(G79="")+(H79="")+(I79="")+(M79="")+(N79="")+(O79="")+(R79="")+(AV79="")&gt;0,((B79="")+(D79="")+(G79="")+(H79="")+(I79="")+(M79="")+(N79="")+(O79="")+(R79="")+(AV79=""))&amp;" required field(s) blank. ","")&amp;IF(AND(M79="High",AK79=""),"High tier: impact assessment date missing. ","")&amp;IF(AND(M79="High",AL79=""),"High tier: bias test date missing. ","")&amp;IF(AND(M79="High",AM79=""),"High tier: kill switch test missing. ","")&amp;IF(AND(M79&lt;&gt;"High",OR(T79="Yes",N79="Decision")),"Check tier: decisions about people or sensitive data are mandatory High (T01). ","")&amp;IF(AND(OR(D79="Bought (SaaS or licensed)",D79="Embedded in vendor product"),AO79=""),"Vendor review date missing. ","")&amp;IF(AND(AB79="Yes",AC79=""),"Transfer mechanism missing. ","")&amp;IF(AND(P79="Yes",Q79=""),"List the tools it can call. ","")&amp;IF(AND(AG79="High-risk",AP79=""),"EU high-risk: technical file status missing. ",""))))</f>
        <v/>
      </c>
      <c r="AV79" s="47"/>
      <c r="AW79" s="48"/>
      <c r="AX79" s="48"/>
      <c r="AY79" s="50" t="str">
        <f aca="false">IF(OR(AX79="",M79=""),"",EDATE(AX79,IFERROR(VLOOKUP(M79,Settings!$A$6:$B$8,2,FALSE()),12)))</f>
        <v/>
      </c>
      <c r="AZ79" s="49" t="str">
        <f aca="true">IF(A79="","",IF(AV79="Retired","Retired",IF(AY79="","Set last review",IF(AY79&lt;TODAY(),"Overdue",IF(AY79-TODAY()&lt;=Settings!$B$12,"Due soon","On track")))))</f>
        <v/>
      </c>
      <c r="BA79" s="47"/>
    </row>
    <row r="80" customFormat="false" ht="15" hidden="false" customHeight="false" outlineLevel="0" collapsed="false">
      <c r="A80" s="46"/>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8"/>
      <c r="AL80" s="48"/>
      <c r="AM80" s="48"/>
      <c r="AN80" s="48"/>
      <c r="AO80" s="48"/>
      <c r="AP80" s="47"/>
      <c r="AQ80" s="47"/>
      <c r="AR80" s="47"/>
      <c r="AS80" s="47"/>
      <c r="AT80" s="49" t="str">
        <f aca="false">IF(M80="","",IFERROR(VLOOKUP(M80,Settings!$A$6:$C$8,3,FALSE()),""))</f>
        <v/>
      </c>
      <c r="AU80" s="49" t="str">
        <f aca="false">IF(A80="","",IF(LEN(IF((B80="")+(D80="")+(G80="")+(H80="")+(I80="")+(M80="")+(N80="")+(O80="")+(R80="")+(AV80="")&gt;0,((B80="")+(D80="")+(G80="")+(H80="")+(I80="")+(M80="")+(N80="")+(O80="")+(R80="")+(AV80=""))&amp;" required field(s) blank. ","")&amp;IF(AND(M80="High",AK80=""),"High tier: impact assessment date missing. ","")&amp;IF(AND(M80="High",AL80=""),"High tier: bias test date missing. ","")&amp;IF(AND(M80="High",AM80=""),"High tier: kill switch test missing. ","")&amp;IF(AND(M80&lt;&gt;"High",OR(T80="Yes",N80="Decision")),"Check tier: decisions about people or sensitive data are mandatory High (T01). ","")&amp;IF(AND(OR(D80="Bought (SaaS or licensed)",D80="Embedded in vendor product"),AO80=""),"Vendor review date missing. ","")&amp;IF(AND(AB80="Yes",AC80=""),"Transfer mechanism missing. ","")&amp;IF(AND(P80="Yes",Q80=""),"List the tools it can call. ","")&amp;IF(AND(AG80="High-risk",AP80=""),"EU high-risk: technical file status missing. ",""))=0,"OK",TRIM(IF((B80="")+(D80="")+(G80="")+(H80="")+(I80="")+(M80="")+(N80="")+(O80="")+(R80="")+(AV80="")&gt;0,((B80="")+(D80="")+(G80="")+(H80="")+(I80="")+(M80="")+(N80="")+(O80="")+(R80="")+(AV80=""))&amp;" required field(s) blank. ","")&amp;IF(AND(M80="High",AK80=""),"High tier: impact assessment date missing. ","")&amp;IF(AND(M80="High",AL80=""),"High tier: bias test date missing. ","")&amp;IF(AND(M80="High",AM80=""),"High tier: kill switch test missing. ","")&amp;IF(AND(M80&lt;&gt;"High",OR(T80="Yes",N80="Decision")),"Check tier: decisions about people or sensitive data are mandatory High (T01). ","")&amp;IF(AND(OR(D80="Bought (SaaS or licensed)",D80="Embedded in vendor product"),AO80=""),"Vendor review date missing. ","")&amp;IF(AND(AB80="Yes",AC80=""),"Transfer mechanism missing. ","")&amp;IF(AND(P80="Yes",Q80=""),"List the tools it can call. ","")&amp;IF(AND(AG80="High-risk",AP80=""),"EU high-risk: technical file status missing. ",""))))</f>
        <v/>
      </c>
      <c r="AV80" s="47"/>
      <c r="AW80" s="48"/>
      <c r="AX80" s="48"/>
      <c r="AY80" s="50" t="str">
        <f aca="false">IF(OR(AX80="",M80=""),"",EDATE(AX80,IFERROR(VLOOKUP(M80,Settings!$A$6:$B$8,2,FALSE()),12)))</f>
        <v/>
      </c>
      <c r="AZ80" s="49" t="str">
        <f aca="true">IF(A80="","",IF(AV80="Retired","Retired",IF(AY80="","Set last review",IF(AY80&lt;TODAY(),"Overdue",IF(AY80-TODAY()&lt;=Settings!$B$12,"Due soon","On track")))))</f>
        <v/>
      </c>
      <c r="BA80" s="47"/>
    </row>
    <row r="81" customFormat="false" ht="15" hidden="false" customHeight="false" outlineLevel="0" collapsed="false">
      <c r="A81" s="46"/>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8"/>
      <c r="AL81" s="48"/>
      <c r="AM81" s="48"/>
      <c r="AN81" s="48"/>
      <c r="AO81" s="48"/>
      <c r="AP81" s="47"/>
      <c r="AQ81" s="47"/>
      <c r="AR81" s="47"/>
      <c r="AS81" s="47"/>
      <c r="AT81" s="49" t="str">
        <f aca="false">IF(M81="","",IFERROR(VLOOKUP(M81,Settings!$A$6:$C$8,3,FALSE()),""))</f>
        <v/>
      </c>
      <c r="AU81" s="49" t="str">
        <f aca="false">IF(A81="","",IF(LEN(IF((B81="")+(D81="")+(G81="")+(H81="")+(I81="")+(M81="")+(N81="")+(O81="")+(R81="")+(AV81="")&gt;0,((B81="")+(D81="")+(G81="")+(H81="")+(I81="")+(M81="")+(N81="")+(O81="")+(R81="")+(AV81=""))&amp;" required field(s) blank. ","")&amp;IF(AND(M81="High",AK81=""),"High tier: impact assessment date missing. ","")&amp;IF(AND(M81="High",AL81=""),"High tier: bias test date missing. ","")&amp;IF(AND(M81="High",AM81=""),"High tier: kill switch test missing. ","")&amp;IF(AND(M81&lt;&gt;"High",OR(T81="Yes",N81="Decision")),"Check tier: decisions about people or sensitive data are mandatory High (T01). ","")&amp;IF(AND(OR(D81="Bought (SaaS or licensed)",D81="Embedded in vendor product"),AO81=""),"Vendor review date missing. ","")&amp;IF(AND(AB81="Yes",AC81=""),"Transfer mechanism missing. ","")&amp;IF(AND(P81="Yes",Q81=""),"List the tools it can call. ","")&amp;IF(AND(AG81="High-risk",AP81=""),"EU high-risk: technical file status missing. ",""))=0,"OK",TRIM(IF((B81="")+(D81="")+(G81="")+(H81="")+(I81="")+(M81="")+(N81="")+(O81="")+(R81="")+(AV81="")&gt;0,((B81="")+(D81="")+(G81="")+(H81="")+(I81="")+(M81="")+(N81="")+(O81="")+(R81="")+(AV81=""))&amp;" required field(s) blank. ","")&amp;IF(AND(M81="High",AK81=""),"High tier: impact assessment date missing. ","")&amp;IF(AND(M81="High",AL81=""),"High tier: bias test date missing. ","")&amp;IF(AND(M81="High",AM81=""),"High tier: kill switch test missing. ","")&amp;IF(AND(M81&lt;&gt;"High",OR(T81="Yes",N81="Decision")),"Check tier: decisions about people or sensitive data are mandatory High (T01). ","")&amp;IF(AND(OR(D81="Bought (SaaS or licensed)",D81="Embedded in vendor product"),AO81=""),"Vendor review date missing. ","")&amp;IF(AND(AB81="Yes",AC81=""),"Transfer mechanism missing. ","")&amp;IF(AND(P81="Yes",Q81=""),"List the tools it can call. ","")&amp;IF(AND(AG81="High-risk",AP81=""),"EU high-risk: technical file status missing. ",""))))</f>
        <v/>
      </c>
      <c r="AV81" s="47"/>
      <c r="AW81" s="48"/>
      <c r="AX81" s="48"/>
      <c r="AY81" s="50" t="str">
        <f aca="false">IF(OR(AX81="",M81=""),"",EDATE(AX81,IFERROR(VLOOKUP(M81,Settings!$A$6:$B$8,2,FALSE()),12)))</f>
        <v/>
      </c>
      <c r="AZ81" s="49" t="str">
        <f aca="true">IF(A81="","",IF(AV81="Retired","Retired",IF(AY81="","Set last review",IF(AY81&lt;TODAY(),"Overdue",IF(AY81-TODAY()&lt;=Settings!$B$12,"Due soon","On track")))))</f>
        <v/>
      </c>
      <c r="BA81" s="47"/>
    </row>
    <row r="82" customFormat="false" ht="15" hidden="false" customHeight="false" outlineLevel="0" collapsed="false">
      <c r="A82" s="46"/>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8"/>
      <c r="AL82" s="48"/>
      <c r="AM82" s="48"/>
      <c r="AN82" s="48"/>
      <c r="AO82" s="48"/>
      <c r="AP82" s="47"/>
      <c r="AQ82" s="47"/>
      <c r="AR82" s="47"/>
      <c r="AS82" s="47"/>
      <c r="AT82" s="49" t="str">
        <f aca="false">IF(M82="","",IFERROR(VLOOKUP(M82,Settings!$A$6:$C$8,3,FALSE()),""))</f>
        <v/>
      </c>
      <c r="AU82" s="49" t="str">
        <f aca="false">IF(A82="","",IF(LEN(IF((B82="")+(D82="")+(G82="")+(H82="")+(I82="")+(M82="")+(N82="")+(O82="")+(R82="")+(AV82="")&gt;0,((B82="")+(D82="")+(G82="")+(H82="")+(I82="")+(M82="")+(N82="")+(O82="")+(R82="")+(AV82=""))&amp;" required field(s) blank. ","")&amp;IF(AND(M82="High",AK82=""),"High tier: impact assessment date missing. ","")&amp;IF(AND(M82="High",AL82=""),"High tier: bias test date missing. ","")&amp;IF(AND(M82="High",AM82=""),"High tier: kill switch test missing. ","")&amp;IF(AND(M82&lt;&gt;"High",OR(T82="Yes",N82="Decision")),"Check tier: decisions about people or sensitive data are mandatory High (T01). ","")&amp;IF(AND(OR(D82="Bought (SaaS or licensed)",D82="Embedded in vendor product"),AO82=""),"Vendor review date missing. ","")&amp;IF(AND(AB82="Yes",AC82=""),"Transfer mechanism missing. ","")&amp;IF(AND(P82="Yes",Q82=""),"List the tools it can call. ","")&amp;IF(AND(AG82="High-risk",AP82=""),"EU high-risk: technical file status missing. ",""))=0,"OK",TRIM(IF((B82="")+(D82="")+(G82="")+(H82="")+(I82="")+(M82="")+(N82="")+(O82="")+(R82="")+(AV82="")&gt;0,((B82="")+(D82="")+(G82="")+(H82="")+(I82="")+(M82="")+(N82="")+(O82="")+(R82="")+(AV82=""))&amp;" required field(s) blank. ","")&amp;IF(AND(M82="High",AK82=""),"High tier: impact assessment date missing. ","")&amp;IF(AND(M82="High",AL82=""),"High tier: bias test date missing. ","")&amp;IF(AND(M82="High",AM82=""),"High tier: kill switch test missing. ","")&amp;IF(AND(M82&lt;&gt;"High",OR(T82="Yes",N82="Decision")),"Check tier: decisions about people or sensitive data are mandatory High (T01). ","")&amp;IF(AND(OR(D82="Bought (SaaS or licensed)",D82="Embedded in vendor product"),AO82=""),"Vendor review date missing. ","")&amp;IF(AND(AB82="Yes",AC82=""),"Transfer mechanism missing. ","")&amp;IF(AND(P82="Yes",Q82=""),"List the tools it can call. ","")&amp;IF(AND(AG82="High-risk",AP82=""),"EU high-risk: technical file status missing. ",""))))</f>
        <v/>
      </c>
      <c r="AV82" s="47"/>
      <c r="AW82" s="48"/>
      <c r="AX82" s="48"/>
      <c r="AY82" s="50" t="str">
        <f aca="false">IF(OR(AX82="",M82=""),"",EDATE(AX82,IFERROR(VLOOKUP(M82,Settings!$A$6:$B$8,2,FALSE()),12)))</f>
        <v/>
      </c>
      <c r="AZ82" s="49" t="str">
        <f aca="true">IF(A82="","",IF(AV82="Retired","Retired",IF(AY82="","Set last review",IF(AY82&lt;TODAY(),"Overdue",IF(AY82-TODAY()&lt;=Settings!$B$12,"Due soon","On track")))))</f>
        <v/>
      </c>
      <c r="BA82" s="47"/>
    </row>
    <row r="83" customFormat="false" ht="15" hidden="false" customHeight="false" outlineLevel="0" collapsed="false">
      <c r="A83" s="46"/>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8"/>
      <c r="AL83" s="48"/>
      <c r="AM83" s="48"/>
      <c r="AN83" s="48"/>
      <c r="AO83" s="48"/>
      <c r="AP83" s="47"/>
      <c r="AQ83" s="47"/>
      <c r="AR83" s="47"/>
      <c r="AS83" s="47"/>
      <c r="AT83" s="49" t="str">
        <f aca="false">IF(M83="","",IFERROR(VLOOKUP(M83,Settings!$A$6:$C$8,3,FALSE()),""))</f>
        <v/>
      </c>
      <c r="AU83" s="49" t="str">
        <f aca="false">IF(A83="","",IF(LEN(IF((B83="")+(D83="")+(G83="")+(H83="")+(I83="")+(M83="")+(N83="")+(O83="")+(R83="")+(AV83="")&gt;0,((B83="")+(D83="")+(G83="")+(H83="")+(I83="")+(M83="")+(N83="")+(O83="")+(R83="")+(AV83=""))&amp;" required field(s) blank. ","")&amp;IF(AND(M83="High",AK83=""),"High tier: impact assessment date missing. ","")&amp;IF(AND(M83="High",AL83=""),"High tier: bias test date missing. ","")&amp;IF(AND(M83="High",AM83=""),"High tier: kill switch test missing. ","")&amp;IF(AND(M83&lt;&gt;"High",OR(T83="Yes",N83="Decision")),"Check tier: decisions about people or sensitive data are mandatory High (T01). ","")&amp;IF(AND(OR(D83="Bought (SaaS or licensed)",D83="Embedded in vendor product"),AO83=""),"Vendor review date missing. ","")&amp;IF(AND(AB83="Yes",AC83=""),"Transfer mechanism missing. ","")&amp;IF(AND(P83="Yes",Q83=""),"List the tools it can call. ","")&amp;IF(AND(AG83="High-risk",AP83=""),"EU high-risk: technical file status missing. ",""))=0,"OK",TRIM(IF((B83="")+(D83="")+(G83="")+(H83="")+(I83="")+(M83="")+(N83="")+(O83="")+(R83="")+(AV83="")&gt;0,((B83="")+(D83="")+(G83="")+(H83="")+(I83="")+(M83="")+(N83="")+(O83="")+(R83="")+(AV83=""))&amp;" required field(s) blank. ","")&amp;IF(AND(M83="High",AK83=""),"High tier: impact assessment date missing. ","")&amp;IF(AND(M83="High",AL83=""),"High tier: bias test date missing. ","")&amp;IF(AND(M83="High",AM83=""),"High tier: kill switch test missing. ","")&amp;IF(AND(M83&lt;&gt;"High",OR(T83="Yes",N83="Decision")),"Check tier: decisions about people or sensitive data are mandatory High (T01). ","")&amp;IF(AND(OR(D83="Bought (SaaS or licensed)",D83="Embedded in vendor product"),AO83=""),"Vendor review date missing. ","")&amp;IF(AND(AB83="Yes",AC83=""),"Transfer mechanism missing. ","")&amp;IF(AND(P83="Yes",Q83=""),"List the tools it can call. ","")&amp;IF(AND(AG83="High-risk",AP83=""),"EU high-risk: technical file status missing. ",""))))</f>
        <v/>
      </c>
      <c r="AV83" s="47"/>
      <c r="AW83" s="48"/>
      <c r="AX83" s="48"/>
      <c r="AY83" s="50" t="str">
        <f aca="false">IF(OR(AX83="",M83=""),"",EDATE(AX83,IFERROR(VLOOKUP(M83,Settings!$A$6:$B$8,2,FALSE()),12)))</f>
        <v/>
      </c>
      <c r="AZ83" s="49" t="str">
        <f aca="true">IF(A83="","",IF(AV83="Retired","Retired",IF(AY83="","Set last review",IF(AY83&lt;TODAY(),"Overdue",IF(AY83-TODAY()&lt;=Settings!$B$12,"Due soon","On track")))))</f>
        <v/>
      </c>
      <c r="BA83" s="47"/>
    </row>
    <row r="84" customFormat="false" ht="15" hidden="false" customHeight="false" outlineLevel="0" collapsed="false">
      <c r="A84" s="46"/>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8"/>
      <c r="AL84" s="48"/>
      <c r="AM84" s="48"/>
      <c r="AN84" s="48"/>
      <c r="AO84" s="48"/>
      <c r="AP84" s="47"/>
      <c r="AQ84" s="47"/>
      <c r="AR84" s="47"/>
      <c r="AS84" s="47"/>
      <c r="AT84" s="49" t="str">
        <f aca="false">IF(M84="","",IFERROR(VLOOKUP(M84,Settings!$A$6:$C$8,3,FALSE()),""))</f>
        <v/>
      </c>
      <c r="AU84" s="49" t="str">
        <f aca="false">IF(A84="","",IF(LEN(IF((B84="")+(D84="")+(G84="")+(H84="")+(I84="")+(M84="")+(N84="")+(O84="")+(R84="")+(AV84="")&gt;0,((B84="")+(D84="")+(G84="")+(H84="")+(I84="")+(M84="")+(N84="")+(O84="")+(R84="")+(AV84=""))&amp;" required field(s) blank. ","")&amp;IF(AND(M84="High",AK84=""),"High tier: impact assessment date missing. ","")&amp;IF(AND(M84="High",AL84=""),"High tier: bias test date missing. ","")&amp;IF(AND(M84="High",AM84=""),"High tier: kill switch test missing. ","")&amp;IF(AND(M84&lt;&gt;"High",OR(T84="Yes",N84="Decision")),"Check tier: decisions about people or sensitive data are mandatory High (T01). ","")&amp;IF(AND(OR(D84="Bought (SaaS or licensed)",D84="Embedded in vendor product"),AO84=""),"Vendor review date missing. ","")&amp;IF(AND(AB84="Yes",AC84=""),"Transfer mechanism missing. ","")&amp;IF(AND(P84="Yes",Q84=""),"List the tools it can call. ","")&amp;IF(AND(AG84="High-risk",AP84=""),"EU high-risk: technical file status missing. ",""))=0,"OK",TRIM(IF((B84="")+(D84="")+(G84="")+(H84="")+(I84="")+(M84="")+(N84="")+(O84="")+(R84="")+(AV84="")&gt;0,((B84="")+(D84="")+(G84="")+(H84="")+(I84="")+(M84="")+(N84="")+(O84="")+(R84="")+(AV84=""))&amp;" required field(s) blank. ","")&amp;IF(AND(M84="High",AK84=""),"High tier: impact assessment date missing. ","")&amp;IF(AND(M84="High",AL84=""),"High tier: bias test date missing. ","")&amp;IF(AND(M84="High",AM84=""),"High tier: kill switch test missing. ","")&amp;IF(AND(M84&lt;&gt;"High",OR(T84="Yes",N84="Decision")),"Check tier: decisions about people or sensitive data are mandatory High (T01). ","")&amp;IF(AND(OR(D84="Bought (SaaS or licensed)",D84="Embedded in vendor product"),AO84=""),"Vendor review date missing. ","")&amp;IF(AND(AB84="Yes",AC84=""),"Transfer mechanism missing. ","")&amp;IF(AND(P84="Yes",Q84=""),"List the tools it can call. ","")&amp;IF(AND(AG84="High-risk",AP84=""),"EU high-risk: technical file status missing. ",""))))</f>
        <v/>
      </c>
      <c r="AV84" s="47"/>
      <c r="AW84" s="48"/>
      <c r="AX84" s="48"/>
      <c r="AY84" s="50" t="str">
        <f aca="false">IF(OR(AX84="",M84=""),"",EDATE(AX84,IFERROR(VLOOKUP(M84,Settings!$A$6:$B$8,2,FALSE()),12)))</f>
        <v/>
      </c>
      <c r="AZ84" s="49" t="str">
        <f aca="true">IF(A84="","",IF(AV84="Retired","Retired",IF(AY84="","Set last review",IF(AY84&lt;TODAY(),"Overdue",IF(AY84-TODAY()&lt;=Settings!$B$12,"Due soon","On track")))))</f>
        <v/>
      </c>
      <c r="BA84" s="47"/>
    </row>
    <row r="85" customFormat="false" ht="15" hidden="false" customHeight="false" outlineLevel="0" collapsed="false">
      <c r="A85" s="46"/>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8"/>
      <c r="AL85" s="48"/>
      <c r="AM85" s="48"/>
      <c r="AN85" s="48"/>
      <c r="AO85" s="48"/>
      <c r="AP85" s="47"/>
      <c r="AQ85" s="47"/>
      <c r="AR85" s="47"/>
      <c r="AS85" s="47"/>
      <c r="AT85" s="49" t="str">
        <f aca="false">IF(M85="","",IFERROR(VLOOKUP(M85,Settings!$A$6:$C$8,3,FALSE()),""))</f>
        <v/>
      </c>
      <c r="AU85" s="49" t="str">
        <f aca="false">IF(A85="","",IF(LEN(IF((B85="")+(D85="")+(G85="")+(H85="")+(I85="")+(M85="")+(N85="")+(O85="")+(R85="")+(AV85="")&gt;0,((B85="")+(D85="")+(G85="")+(H85="")+(I85="")+(M85="")+(N85="")+(O85="")+(R85="")+(AV85=""))&amp;" required field(s) blank. ","")&amp;IF(AND(M85="High",AK85=""),"High tier: impact assessment date missing. ","")&amp;IF(AND(M85="High",AL85=""),"High tier: bias test date missing. ","")&amp;IF(AND(M85="High",AM85=""),"High tier: kill switch test missing. ","")&amp;IF(AND(M85&lt;&gt;"High",OR(T85="Yes",N85="Decision")),"Check tier: decisions about people or sensitive data are mandatory High (T01). ","")&amp;IF(AND(OR(D85="Bought (SaaS or licensed)",D85="Embedded in vendor product"),AO85=""),"Vendor review date missing. ","")&amp;IF(AND(AB85="Yes",AC85=""),"Transfer mechanism missing. ","")&amp;IF(AND(P85="Yes",Q85=""),"List the tools it can call. ","")&amp;IF(AND(AG85="High-risk",AP85=""),"EU high-risk: technical file status missing. ",""))=0,"OK",TRIM(IF((B85="")+(D85="")+(G85="")+(H85="")+(I85="")+(M85="")+(N85="")+(O85="")+(R85="")+(AV85="")&gt;0,((B85="")+(D85="")+(G85="")+(H85="")+(I85="")+(M85="")+(N85="")+(O85="")+(R85="")+(AV85=""))&amp;" required field(s) blank. ","")&amp;IF(AND(M85="High",AK85=""),"High tier: impact assessment date missing. ","")&amp;IF(AND(M85="High",AL85=""),"High tier: bias test date missing. ","")&amp;IF(AND(M85="High",AM85=""),"High tier: kill switch test missing. ","")&amp;IF(AND(M85&lt;&gt;"High",OR(T85="Yes",N85="Decision")),"Check tier: decisions about people or sensitive data are mandatory High (T01). ","")&amp;IF(AND(OR(D85="Bought (SaaS or licensed)",D85="Embedded in vendor product"),AO85=""),"Vendor review date missing. ","")&amp;IF(AND(AB85="Yes",AC85=""),"Transfer mechanism missing. ","")&amp;IF(AND(P85="Yes",Q85=""),"List the tools it can call. ","")&amp;IF(AND(AG85="High-risk",AP85=""),"EU high-risk: technical file status missing. ",""))))</f>
        <v/>
      </c>
      <c r="AV85" s="47"/>
      <c r="AW85" s="48"/>
      <c r="AX85" s="48"/>
      <c r="AY85" s="50" t="str">
        <f aca="false">IF(OR(AX85="",M85=""),"",EDATE(AX85,IFERROR(VLOOKUP(M85,Settings!$A$6:$B$8,2,FALSE()),12)))</f>
        <v/>
      </c>
      <c r="AZ85" s="49" t="str">
        <f aca="true">IF(A85="","",IF(AV85="Retired","Retired",IF(AY85="","Set last review",IF(AY85&lt;TODAY(),"Overdue",IF(AY85-TODAY()&lt;=Settings!$B$12,"Due soon","On track")))))</f>
        <v/>
      </c>
      <c r="BA85" s="47"/>
    </row>
    <row r="86" customFormat="false" ht="15" hidden="false" customHeight="false" outlineLevel="0" collapsed="false">
      <c r="A86" s="46"/>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8"/>
      <c r="AL86" s="48"/>
      <c r="AM86" s="48"/>
      <c r="AN86" s="48"/>
      <c r="AO86" s="48"/>
      <c r="AP86" s="47"/>
      <c r="AQ86" s="47"/>
      <c r="AR86" s="47"/>
      <c r="AS86" s="47"/>
      <c r="AT86" s="49" t="str">
        <f aca="false">IF(M86="","",IFERROR(VLOOKUP(M86,Settings!$A$6:$C$8,3,FALSE()),""))</f>
        <v/>
      </c>
      <c r="AU86" s="49" t="str">
        <f aca="false">IF(A86="","",IF(LEN(IF((B86="")+(D86="")+(G86="")+(H86="")+(I86="")+(M86="")+(N86="")+(O86="")+(R86="")+(AV86="")&gt;0,((B86="")+(D86="")+(G86="")+(H86="")+(I86="")+(M86="")+(N86="")+(O86="")+(R86="")+(AV86=""))&amp;" required field(s) blank. ","")&amp;IF(AND(M86="High",AK86=""),"High tier: impact assessment date missing. ","")&amp;IF(AND(M86="High",AL86=""),"High tier: bias test date missing. ","")&amp;IF(AND(M86="High",AM86=""),"High tier: kill switch test missing. ","")&amp;IF(AND(M86&lt;&gt;"High",OR(T86="Yes",N86="Decision")),"Check tier: decisions about people or sensitive data are mandatory High (T01). ","")&amp;IF(AND(OR(D86="Bought (SaaS or licensed)",D86="Embedded in vendor product"),AO86=""),"Vendor review date missing. ","")&amp;IF(AND(AB86="Yes",AC86=""),"Transfer mechanism missing. ","")&amp;IF(AND(P86="Yes",Q86=""),"List the tools it can call. ","")&amp;IF(AND(AG86="High-risk",AP86=""),"EU high-risk: technical file status missing. ",""))=0,"OK",TRIM(IF((B86="")+(D86="")+(G86="")+(H86="")+(I86="")+(M86="")+(N86="")+(O86="")+(R86="")+(AV86="")&gt;0,((B86="")+(D86="")+(G86="")+(H86="")+(I86="")+(M86="")+(N86="")+(O86="")+(R86="")+(AV86=""))&amp;" required field(s) blank. ","")&amp;IF(AND(M86="High",AK86=""),"High tier: impact assessment date missing. ","")&amp;IF(AND(M86="High",AL86=""),"High tier: bias test date missing. ","")&amp;IF(AND(M86="High",AM86=""),"High tier: kill switch test missing. ","")&amp;IF(AND(M86&lt;&gt;"High",OR(T86="Yes",N86="Decision")),"Check tier: decisions about people or sensitive data are mandatory High (T01). ","")&amp;IF(AND(OR(D86="Bought (SaaS or licensed)",D86="Embedded in vendor product"),AO86=""),"Vendor review date missing. ","")&amp;IF(AND(AB86="Yes",AC86=""),"Transfer mechanism missing. ","")&amp;IF(AND(P86="Yes",Q86=""),"List the tools it can call. ","")&amp;IF(AND(AG86="High-risk",AP86=""),"EU high-risk: technical file status missing. ",""))))</f>
        <v/>
      </c>
      <c r="AV86" s="47"/>
      <c r="AW86" s="48"/>
      <c r="AX86" s="48"/>
      <c r="AY86" s="50" t="str">
        <f aca="false">IF(OR(AX86="",M86=""),"",EDATE(AX86,IFERROR(VLOOKUP(M86,Settings!$A$6:$B$8,2,FALSE()),12)))</f>
        <v/>
      </c>
      <c r="AZ86" s="49" t="str">
        <f aca="true">IF(A86="","",IF(AV86="Retired","Retired",IF(AY86="","Set last review",IF(AY86&lt;TODAY(),"Overdue",IF(AY86-TODAY()&lt;=Settings!$B$12,"Due soon","On track")))))</f>
        <v/>
      </c>
      <c r="BA86" s="47"/>
    </row>
    <row r="87" customFormat="false" ht="15" hidden="false" customHeight="false" outlineLevel="0" collapsed="false">
      <c r="A87" s="46"/>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8"/>
      <c r="AL87" s="48"/>
      <c r="AM87" s="48"/>
      <c r="AN87" s="48"/>
      <c r="AO87" s="48"/>
      <c r="AP87" s="47"/>
      <c r="AQ87" s="47"/>
      <c r="AR87" s="47"/>
      <c r="AS87" s="47"/>
      <c r="AT87" s="49" t="str">
        <f aca="false">IF(M87="","",IFERROR(VLOOKUP(M87,Settings!$A$6:$C$8,3,FALSE()),""))</f>
        <v/>
      </c>
      <c r="AU87" s="49" t="str">
        <f aca="false">IF(A87="","",IF(LEN(IF((B87="")+(D87="")+(G87="")+(H87="")+(I87="")+(M87="")+(N87="")+(O87="")+(R87="")+(AV87="")&gt;0,((B87="")+(D87="")+(G87="")+(H87="")+(I87="")+(M87="")+(N87="")+(O87="")+(R87="")+(AV87=""))&amp;" required field(s) blank. ","")&amp;IF(AND(M87="High",AK87=""),"High tier: impact assessment date missing. ","")&amp;IF(AND(M87="High",AL87=""),"High tier: bias test date missing. ","")&amp;IF(AND(M87="High",AM87=""),"High tier: kill switch test missing. ","")&amp;IF(AND(M87&lt;&gt;"High",OR(T87="Yes",N87="Decision")),"Check tier: decisions about people or sensitive data are mandatory High (T01). ","")&amp;IF(AND(OR(D87="Bought (SaaS or licensed)",D87="Embedded in vendor product"),AO87=""),"Vendor review date missing. ","")&amp;IF(AND(AB87="Yes",AC87=""),"Transfer mechanism missing. ","")&amp;IF(AND(P87="Yes",Q87=""),"List the tools it can call. ","")&amp;IF(AND(AG87="High-risk",AP87=""),"EU high-risk: technical file status missing. ",""))=0,"OK",TRIM(IF((B87="")+(D87="")+(G87="")+(H87="")+(I87="")+(M87="")+(N87="")+(O87="")+(R87="")+(AV87="")&gt;0,((B87="")+(D87="")+(G87="")+(H87="")+(I87="")+(M87="")+(N87="")+(O87="")+(R87="")+(AV87=""))&amp;" required field(s) blank. ","")&amp;IF(AND(M87="High",AK87=""),"High tier: impact assessment date missing. ","")&amp;IF(AND(M87="High",AL87=""),"High tier: bias test date missing. ","")&amp;IF(AND(M87="High",AM87=""),"High tier: kill switch test missing. ","")&amp;IF(AND(M87&lt;&gt;"High",OR(T87="Yes",N87="Decision")),"Check tier: decisions about people or sensitive data are mandatory High (T01). ","")&amp;IF(AND(OR(D87="Bought (SaaS or licensed)",D87="Embedded in vendor product"),AO87=""),"Vendor review date missing. ","")&amp;IF(AND(AB87="Yes",AC87=""),"Transfer mechanism missing. ","")&amp;IF(AND(P87="Yes",Q87=""),"List the tools it can call. ","")&amp;IF(AND(AG87="High-risk",AP87=""),"EU high-risk: technical file status missing. ",""))))</f>
        <v/>
      </c>
      <c r="AV87" s="47"/>
      <c r="AW87" s="48"/>
      <c r="AX87" s="48"/>
      <c r="AY87" s="50" t="str">
        <f aca="false">IF(OR(AX87="",M87=""),"",EDATE(AX87,IFERROR(VLOOKUP(M87,Settings!$A$6:$B$8,2,FALSE()),12)))</f>
        <v/>
      </c>
      <c r="AZ87" s="49" t="str">
        <f aca="true">IF(A87="","",IF(AV87="Retired","Retired",IF(AY87="","Set last review",IF(AY87&lt;TODAY(),"Overdue",IF(AY87-TODAY()&lt;=Settings!$B$12,"Due soon","On track")))))</f>
        <v/>
      </c>
      <c r="BA87" s="47"/>
    </row>
    <row r="88" customFormat="false" ht="15" hidden="false" customHeight="false" outlineLevel="0" collapsed="false">
      <c r="A88" s="46"/>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8"/>
      <c r="AL88" s="48"/>
      <c r="AM88" s="48"/>
      <c r="AN88" s="48"/>
      <c r="AO88" s="48"/>
      <c r="AP88" s="47"/>
      <c r="AQ88" s="47"/>
      <c r="AR88" s="47"/>
      <c r="AS88" s="47"/>
      <c r="AT88" s="49" t="str">
        <f aca="false">IF(M88="","",IFERROR(VLOOKUP(M88,Settings!$A$6:$C$8,3,FALSE()),""))</f>
        <v/>
      </c>
      <c r="AU88" s="49" t="str">
        <f aca="false">IF(A88="","",IF(LEN(IF((B88="")+(D88="")+(G88="")+(H88="")+(I88="")+(M88="")+(N88="")+(O88="")+(R88="")+(AV88="")&gt;0,((B88="")+(D88="")+(G88="")+(H88="")+(I88="")+(M88="")+(N88="")+(O88="")+(R88="")+(AV88=""))&amp;" required field(s) blank. ","")&amp;IF(AND(M88="High",AK88=""),"High tier: impact assessment date missing. ","")&amp;IF(AND(M88="High",AL88=""),"High tier: bias test date missing. ","")&amp;IF(AND(M88="High",AM88=""),"High tier: kill switch test missing. ","")&amp;IF(AND(M88&lt;&gt;"High",OR(T88="Yes",N88="Decision")),"Check tier: decisions about people or sensitive data are mandatory High (T01). ","")&amp;IF(AND(OR(D88="Bought (SaaS or licensed)",D88="Embedded in vendor product"),AO88=""),"Vendor review date missing. ","")&amp;IF(AND(AB88="Yes",AC88=""),"Transfer mechanism missing. ","")&amp;IF(AND(P88="Yes",Q88=""),"List the tools it can call. ","")&amp;IF(AND(AG88="High-risk",AP88=""),"EU high-risk: technical file status missing. ",""))=0,"OK",TRIM(IF((B88="")+(D88="")+(G88="")+(H88="")+(I88="")+(M88="")+(N88="")+(O88="")+(R88="")+(AV88="")&gt;0,((B88="")+(D88="")+(G88="")+(H88="")+(I88="")+(M88="")+(N88="")+(O88="")+(R88="")+(AV88=""))&amp;" required field(s) blank. ","")&amp;IF(AND(M88="High",AK88=""),"High tier: impact assessment date missing. ","")&amp;IF(AND(M88="High",AL88=""),"High tier: bias test date missing. ","")&amp;IF(AND(M88="High",AM88=""),"High tier: kill switch test missing. ","")&amp;IF(AND(M88&lt;&gt;"High",OR(T88="Yes",N88="Decision")),"Check tier: decisions about people or sensitive data are mandatory High (T01). ","")&amp;IF(AND(OR(D88="Bought (SaaS or licensed)",D88="Embedded in vendor product"),AO88=""),"Vendor review date missing. ","")&amp;IF(AND(AB88="Yes",AC88=""),"Transfer mechanism missing. ","")&amp;IF(AND(P88="Yes",Q88=""),"List the tools it can call. ","")&amp;IF(AND(AG88="High-risk",AP88=""),"EU high-risk: technical file status missing. ",""))))</f>
        <v/>
      </c>
      <c r="AV88" s="47"/>
      <c r="AW88" s="48"/>
      <c r="AX88" s="48"/>
      <c r="AY88" s="50" t="str">
        <f aca="false">IF(OR(AX88="",M88=""),"",EDATE(AX88,IFERROR(VLOOKUP(M88,Settings!$A$6:$B$8,2,FALSE()),12)))</f>
        <v/>
      </c>
      <c r="AZ88" s="49" t="str">
        <f aca="true">IF(A88="","",IF(AV88="Retired","Retired",IF(AY88="","Set last review",IF(AY88&lt;TODAY(),"Overdue",IF(AY88-TODAY()&lt;=Settings!$B$12,"Due soon","On track")))))</f>
        <v/>
      </c>
      <c r="BA88" s="47"/>
    </row>
    <row r="89" customFormat="false" ht="15" hidden="false" customHeight="false" outlineLevel="0" collapsed="false">
      <c r="A89" s="46"/>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8"/>
      <c r="AL89" s="48"/>
      <c r="AM89" s="48"/>
      <c r="AN89" s="48"/>
      <c r="AO89" s="48"/>
      <c r="AP89" s="47"/>
      <c r="AQ89" s="47"/>
      <c r="AR89" s="47"/>
      <c r="AS89" s="47"/>
      <c r="AT89" s="49" t="str">
        <f aca="false">IF(M89="","",IFERROR(VLOOKUP(M89,Settings!$A$6:$C$8,3,FALSE()),""))</f>
        <v/>
      </c>
      <c r="AU89" s="49" t="str">
        <f aca="false">IF(A89="","",IF(LEN(IF((B89="")+(D89="")+(G89="")+(H89="")+(I89="")+(M89="")+(N89="")+(O89="")+(R89="")+(AV89="")&gt;0,((B89="")+(D89="")+(G89="")+(H89="")+(I89="")+(M89="")+(N89="")+(O89="")+(R89="")+(AV89=""))&amp;" required field(s) blank. ","")&amp;IF(AND(M89="High",AK89=""),"High tier: impact assessment date missing. ","")&amp;IF(AND(M89="High",AL89=""),"High tier: bias test date missing. ","")&amp;IF(AND(M89="High",AM89=""),"High tier: kill switch test missing. ","")&amp;IF(AND(M89&lt;&gt;"High",OR(T89="Yes",N89="Decision")),"Check tier: decisions about people or sensitive data are mandatory High (T01). ","")&amp;IF(AND(OR(D89="Bought (SaaS or licensed)",D89="Embedded in vendor product"),AO89=""),"Vendor review date missing. ","")&amp;IF(AND(AB89="Yes",AC89=""),"Transfer mechanism missing. ","")&amp;IF(AND(P89="Yes",Q89=""),"List the tools it can call. ","")&amp;IF(AND(AG89="High-risk",AP89=""),"EU high-risk: technical file status missing. ",""))=0,"OK",TRIM(IF((B89="")+(D89="")+(G89="")+(H89="")+(I89="")+(M89="")+(N89="")+(O89="")+(R89="")+(AV89="")&gt;0,((B89="")+(D89="")+(G89="")+(H89="")+(I89="")+(M89="")+(N89="")+(O89="")+(R89="")+(AV89=""))&amp;" required field(s) blank. ","")&amp;IF(AND(M89="High",AK89=""),"High tier: impact assessment date missing. ","")&amp;IF(AND(M89="High",AL89=""),"High tier: bias test date missing. ","")&amp;IF(AND(M89="High",AM89=""),"High tier: kill switch test missing. ","")&amp;IF(AND(M89&lt;&gt;"High",OR(T89="Yes",N89="Decision")),"Check tier: decisions about people or sensitive data are mandatory High (T01). ","")&amp;IF(AND(OR(D89="Bought (SaaS or licensed)",D89="Embedded in vendor product"),AO89=""),"Vendor review date missing. ","")&amp;IF(AND(AB89="Yes",AC89=""),"Transfer mechanism missing. ","")&amp;IF(AND(P89="Yes",Q89=""),"List the tools it can call. ","")&amp;IF(AND(AG89="High-risk",AP89=""),"EU high-risk: technical file status missing. ",""))))</f>
        <v/>
      </c>
      <c r="AV89" s="47"/>
      <c r="AW89" s="48"/>
      <c r="AX89" s="48"/>
      <c r="AY89" s="50" t="str">
        <f aca="false">IF(OR(AX89="",M89=""),"",EDATE(AX89,IFERROR(VLOOKUP(M89,Settings!$A$6:$B$8,2,FALSE()),12)))</f>
        <v/>
      </c>
      <c r="AZ89" s="49" t="str">
        <f aca="true">IF(A89="","",IF(AV89="Retired","Retired",IF(AY89="","Set last review",IF(AY89&lt;TODAY(),"Overdue",IF(AY89-TODAY()&lt;=Settings!$B$12,"Due soon","On track")))))</f>
        <v/>
      </c>
      <c r="BA89" s="47"/>
    </row>
    <row r="90" customFormat="false" ht="15" hidden="false" customHeight="false" outlineLevel="0" collapsed="false">
      <c r="A90" s="46"/>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8"/>
      <c r="AL90" s="48"/>
      <c r="AM90" s="48"/>
      <c r="AN90" s="48"/>
      <c r="AO90" s="48"/>
      <c r="AP90" s="47"/>
      <c r="AQ90" s="47"/>
      <c r="AR90" s="47"/>
      <c r="AS90" s="47"/>
      <c r="AT90" s="49" t="str">
        <f aca="false">IF(M90="","",IFERROR(VLOOKUP(M90,Settings!$A$6:$C$8,3,FALSE()),""))</f>
        <v/>
      </c>
      <c r="AU90" s="49" t="str">
        <f aca="false">IF(A90="","",IF(LEN(IF((B90="")+(D90="")+(G90="")+(H90="")+(I90="")+(M90="")+(N90="")+(O90="")+(R90="")+(AV90="")&gt;0,((B90="")+(D90="")+(G90="")+(H90="")+(I90="")+(M90="")+(N90="")+(O90="")+(R90="")+(AV90=""))&amp;" required field(s) blank. ","")&amp;IF(AND(M90="High",AK90=""),"High tier: impact assessment date missing. ","")&amp;IF(AND(M90="High",AL90=""),"High tier: bias test date missing. ","")&amp;IF(AND(M90="High",AM90=""),"High tier: kill switch test missing. ","")&amp;IF(AND(M90&lt;&gt;"High",OR(T90="Yes",N90="Decision")),"Check tier: decisions about people or sensitive data are mandatory High (T01). ","")&amp;IF(AND(OR(D90="Bought (SaaS or licensed)",D90="Embedded in vendor product"),AO90=""),"Vendor review date missing. ","")&amp;IF(AND(AB90="Yes",AC90=""),"Transfer mechanism missing. ","")&amp;IF(AND(P90="Yes",Q90=""),"List the tools it can call. ","")&amp;IF(AND(AG90="High-risk",AP90=""),"EU high-risk: technical file status missing. ",""))=0,"OK",TRIM(IF((B90="")+(D90="")+(G90="")+(H90="")+(I90="")+(M90="")+(N90="")+(O90="")+(R90="")+(AV90="")&gt;0,((B90="")+(D90="")+(G90="")+(H90="")+(I90="")+(M90="")+(N90="")+(O90="")+(R90="")+(AV90=""))&amp;" required field(s) blank. ","")&amp;IF(AND(M90="High",AK90=""),"High tier: impact assessment date missing. ","")&amp;IF(AND(M90="High",AL90=""),"High tier: bias test date missing. ","")&amp;IF(AND(M90="High",AM90=""),"High tier: kill switch test missing. ","")&amp;IF(AND(M90&lt;&gt;"High",OR(T90="Yes",N90="Decision")),"Check tier: decisions about people or sensitive data are mandatory High (T01). ","")&amp;IF(AND(OR(D90="Bought (SaaS or licensed)",D90="Embedded in vendor product"),AO90=""),"Vendor review date missing. ","")&amp;IF(AND(AB90="Yes",AC90=""),"Transfer mechanism missing. ","")&amp;IF(AND(P90="Yes",Q90=""),"List the tools it can call. ","")&amp;IF(AND(AG90="High-risk",AP90=""),"EU high-risk: technical file status missing. ",""))))</f>
        <v/>
      </c>
      <c r="AV90" s="47"/>
      <c r="AW90" s="48"/>
      <c r="AX90" s="48"/>
      <c r="AY90" s="50" t="str">
        <f aca="false">IF(OR(AX90="",M90=""),"",EDATE(AX90,IFERROR(VLOOKUP(M90,Settings!$A$6:$B$8,2,FALSE()),12)))</f>
        <v/>
      </c>
      <c r="AZ90" s="49" t="str">
        <f aca="true">IF(A90="","",IF(AV90="Retired","Retired",IF(AY90="","Set last review",IF(AY90&lt;TODAY(),"Overdue",IF(AY90-TODAY()&lt;=Settings!$B$12,"Due soon","On track")))))</f>
        <v/>
      </c>
      <c r="BA90" s="47"/>
    </row>
    <row r="91" customFormat="false" ht="15" hidden="false" customHeight="false" outlineLevel="0" collapsed="false">
      <c r="A91" s="46"/>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8"/>
      <c r="AL91" s="48"/>
      <c r="AM91" s="48"/>
      <c r="AN91" s="48"/>
      <c r="AO91" s="48"/>
      <c r="AP91" s="47"/>
      <c r="AQ91" s="47"/>
      <c r="AR91" s="47"/>
      <c r="AS91" s="47"/>
      <c r="AT91" s="49" t="str">
        <f aca="false">IF(M91="","",IFERROR(VLOOKUP(M91,Settings!$A$6:$C$8,3,FALSE()),""))</f>
        <v/>
      </c>
      <c r="AU91" s="49" t="str">
        <f aca="false">IF(A91="","",IF(LEN(IF((B91="")+(D91="")+(G91="")+(H91="")+(I91="")+(M91="")+(N91="")+(O91="")+(R91="")+(AV91="")&gt;0,((B91="")+(D91="")+(G91="")+(H91="")+(I91="")+(M91="")+(N91="")+(O91="")+(R91="")+(AV91=""))&amp;" required field(s) blank. ","")&amp;IF(AND(M91="High",AK91=""),"High tier: impact assessment date missing. ","")&amp;IF(AND(M91="High",AL91=""),"High tier: bias test date missing. ","")&amp;IF(AND(M91="High",AM91=""),"High tier: kill switch test missing. ","")&amp;IF(AND(M91&lt;&gt;"High",OR(T91="Yes",N91="Decision")),"Check tier: decisions about people or sensitive data are mandatory High (T01). ","")&amp;IF(AND(OR(D91="Bought (SaaS or licensed)",D91="Embedded in vendor product"),AO91=""),"Vendor review date missing. ","")&amp;IF(AND(AB91="Yes",AC91=""),"Transfer mechanism missing. ","")&amp;IF(AND(P91="Yes",Q91=""),"List the tools it can call. ","")&amp;IF(AND(AG91="High-risk",AP91=""),"EU high-risk: technical file status missing. ",""))=0,"OK",TRIM(IF((B91="")+(D91="")+(G91="")+(H91="")+(I91="")+(M91="")+(N91="")+(O91="")+(R91="")+(AV91="")&gt;0,((B91="")+(D91="")+(G91="")+(H91="")+(I91="")+(M91="")+(N91="")+(O91="")+(R91="")+(AV91=""))&amp;" required field(s) blank. ","")&amp;IF(AND(M91="High",AK91=""),"High tier: impact assessment date missing. ","")&amp;IF(AND(M91="High",AL91=""),"High tier: bias test date missing. ","")&amp;IF(AND(M91="High",AM91=""),"High tier: kill switch test missing. ","")&amp;IF(AND(M91&lt;&gt;"High",OR(T91="Yes",N91="Decision")),"Check tier: decisions about people or sensitive data are mandatory High (T01). ","")&amp;IF(AND(OR(D91="Bought (SaaS or licensed)",D91="Embedded in vendor product"),AO91=""),"Vendor review date missing. ","")&amp;IF(AND(AB91="Yes",AC91=""),"Transfer mechanism missing. ","")&amp;IF(AND(P91="Yes",Q91=""),"List the tools it can call. ","")&amp;IF(AND(AG91="High-risk",AP91=""),"EU high-risk: technical file status missing. ",""))))</f>
        <v/>
      </c>
      <c r="AV91" s="47"/>
      <c r="AW91" s="48"/>
      <c r="AX91" s="48"/>
      <c r="AY91" s="50" t="str">
        <f aca="false">IF(OR(AX91="",M91=""),"",EDATE(AX91,IFERROR(VLOOKUP(M91,Settings!$A$6:$B$8,2,FALSE()),12)))</f>
        <v/>
      </c>
      <c r="AZ91" s="49" t="str">
        <f aca="true">IF(A91="","",IF(AV91="Retired","Retired",IF(AY91="","Set last review",IF(AY91&lt;TODAY(),"Overdue",IF(AY91-TODAY()&lt;=Settings!$B$12,"Due soon","On track")))))</f>
        <v/>
      </c>
      <c r="BA91" s="47"/>
    </row>
    <row r="92" customFormat="false" ht="15" hidden="false" customHeight="false" outlineLevel="0" collapsed="false">
      <c r="A92" s="46"/>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8"/>
      <c r="AL92" s="48"/>
      <c r="AM92" s="48"/>
      <c r="AN92" s="48"/>
      <c r="AO92" s="48"/>
      <c r="AP92" s="47"/>
      <c r="AQ92" s="47"/>
      <c r="AR92" s="47"/>
      <c r="AS92" s="47"/>
      <c r="AT92" s="49" t="str">
        <f aca="false">IF(M92="","",IFERROR(VLOOKUP(M92,Settings!$A$6:$C$8,3,FALSE()),""))</f>
        <v/>
      </c>
      <c r="AU92" s="49" t="str">
        <f aca="false">IF(A92="","",IF(LEN(IF((B92="")+(D92="")+(G92="")+(H92="")+(I92="")+(M92="")+(N92="")+(O92="")+(R92="")+(AV92="")&gt;0,((B92="")+(D92="")+(G92="")+(H92="")+(I92="")+(M92="")+(N92="")+(O92="")+(R92="")+(AV92=""))&amp;" required field(s) blank. ","")&amp;IF(AND(M92="High",AK92=""),"High tier: impact assessment date missing. ","")&amp;IF(AND(M92="High",AL92=""),"High tier: bias test date missing. ","")&amp;IF(AND(M92="High",AM92=""),"High tier: kill switch test missing. ","")&amp;IF(AND(M92&lt;&gt;"High",OR(T92="Yes",N92="Decision")),"Check tier: decisions about people or sensitive data are mandatory High (T01). ","")&amp;IF(AND(OR(D92="Bought (SaaS or licensed)",D92="Embedded in vendor product"),AO92=""),"Vendor review date missing. ","")&amp;IF(AND(AB92="Yes",AC92=""),"Transfer mechanism missing. ","")&amp;IF(AND(P92="Yes",Q92=""),"List the tools it can call. ","")&amp;IF(AND(AG92="High-risk",AP92=""),"EU high-risk: technical file status missing. ",""))=0,"OK",TRIM(IF((B92="")+(D92="")+(G92="")+(H92="")+(I92="")+(M92="")+(N92="")+(O92="")+(R92="")+(AV92="")&gt;0,((B92="")+(D92="")+(G92="")+(H92="")+(I92="")+(M92="")+(N92="")+(O92="")+(R92="")+(AV92=""))&amp;" required field(s) blank. ","")&amp;IF(AND(M92="High",AK92=""),"High tier: impact assessment date missing. ","")&amp;IF(AND(M92="High",AL92=""),"High tier: bias test date missing. ","")&amp;IF(AND(M92="High",AM92=""),"High tier: kill switch test missing. ","")&amp;IF(AND(M92&lt;&gt;"High",OR(T92="Yes",N92="Decision")),"Check tier: decisions about people or sensitive data are mandatory High (T01). ","")&amp;IF(AND(OR(D92="Bought (SaaS or licensed)",D92="Embedded in vendor product"),AO92=""),"Vendor review date missing. ","")&amp;IF(AND(AB92="Yes",AC92=""),"Transfer mechanism missing. ","")&amp;IF(AND(P92="Yes",Q92=""),"List the tools it can call. ","")&amp;IF(AND(AG92="High-risk",AP92=""),"EU high-risk: technical file status missing. ",""))))</f>
        <v/>
      </c>
      <c r="AV92" s="47"/>
      <c r="AW92" s="48"/>
      <c r="AX92" s="48"/>
      <c r="AY92" s="50" t="str">
        <f aca="false">IF(OR(AX92="",M92=""),"",EDATE(AX92,IFERROR(VLOOKUP(M92,Settings!$A$6:$B$8,2,FALSE()),12)))</f>
        <v/>
      </c>
      <c r="AZ92" s="49" t="str">
        <f aca="true">IF(A92="","",IF(AV92="Retired","Retired",IF(AY92="","Set last review",IF(AY92&lt;TODAY(),"Overdue",IF(AY92-TODAY()&lt;=Settings!$B$12,"Due soon","On track")))))</f>
        <v/>
      </c>
      <c r="BA92" s="47"/>
    </row>
    <row r="93" customFormat="false" ht="15" hidden="false" customHeight="false" outlineLevel="0" collapsed="false">
      <c r="A93" s="46"/>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8"/>
      <c r="AL93" s="48"/>
      <c r="AM93" s="48"/>
      <c r="AN93" s="48"/>
      <c r="AO93" s="48"/>
      <c r="AP93" s="47"/>
      <c r="AQ93" s="47"/>
      <c r="AR93" s="47"/>
      <c r="AS93" s="47"/>
      <c r="AT93" s="49" t="str">
        <f aca="false">IF(M93="","",IFERROR(VLOOKUP(M93,Settings!$A$6:$C$8,3,FALSE()),""))</f>
        <v/>
      </c>
      <c r="AU93" s="49" t="str">
        <f aca="false">IF(A93="","",IF(LEN(IF((B93="")+(D93="")+(G93="")+(H93="")+(I93="")+(M93="")+(N93="")+(O93="")+(R93="")+(AV93="")&gt;0,((B93="")+(D93="")+(G93="")+(H93="")+(I93="")+(M93="")+(N93="")+(O93="")+(R93="")+(AV93=""))&amp;" required field(s) blank. ","")&amp;IF(AND(M93="High",AK93=""),"High tier: impact assessment date missing. ","")&amp;IF(AND(M93="High",AL93=""),"High tier: bias test date missing. ","")&amp;IF(AND(M93="High",AM93=""),"High tier: kill switch test missing. ","")&amp;IF(AND(M93&lt;&gt;"High",OR(T93="Yes",N93="Decision")),"Check tier: decisions about people or sensitive data are mandatory High (T01). ","")&amp;IF(AND(OR(D93="Bought (SaaS or licensed)",D93="Embedded in vendor product"),AO93=""),"Vendor review date missing. ","")&amp;IF(AND(AB93="Yes",AC93=""),"Transfer mechanism missing. ","")&amp;IF(AND(P93="Yes",Q93=""),"List the tools it can call. ","")&amp;IF(AND(AG93="High-risk",AP93=""),"EU high-risk: technical file status missing. ",""))=0,"OK",TRIM(IF((B93="")+(D93="")+(G93="")+(H93="")+(I93="")+(M93="")+(N93="")+(O93="")+(R93="")+(AV93="")&gt;0,((B93="")+(D93="")+(G93="")+(H93="")+(I93="")+(M93="")+(N93="")+(O93="")+(R93="")+(AV93=""))&amp;" required field(s) blank. ","")&amp;IF(AND(M93="High",AK93=""),"High tier: impact assessment date missing. ","")&amp;IF(AND(M93="High",AL93=""),"High tier: bias test date missing. ","")&amp;IF(AND(M93="High",AM93=""),"High tier: kill switch test missing. ","")&amp;IF(AND(M93&lt;&gt;"High",OR(T93="Yes",N93="Decision")),"Check tier: decisions about people or sensitive data are mandatory High (T01). ","")&amp;IF(AND(OR(D93="Bought (SaaS or licensed)",D93="Embedded in vendor product"),AO93=""),"Vendor review date missing. ","")&amp;IF(AND(AB93="Yes",AC93=""),"Transfer mechanism missing. ","")&amp;IF(AND(P93="Yes",Q93=""),"List the tools it can call. ","")&amp;IF(AND(AG93="High-risk",AP93=""),"EU high-risk: technical file status missing. ",""))))</f>
        <v/>
      </c>
      <c r="AV93" s="47"/>
      <c r="AW93" s="48"/>
      <c r="AX93" s="48"/>
      <c r="AY93" s="50" t="str">
        <f aca="false">IF(OR(AX93="",M93=""),"",EDATE(AX93,IFERROR(VLOOKUP(M93,Settings!$A$6:$B$8,2,FALSE()),12)))</f>
        <v/>
      </c>
      <c r="AZ93" s="49" t="str">
        <f aca="true">IF(A93="","",IF(AV93="Retired","Retired",IF(AY93="","Set last review",IF(AY93&lt;TODAY(),"Overdue",IF(AY93-TODAY()&lt;=Settings!$B$12,"Due soon","On track")))))</f>
        <v/>
      </c>
      <c r="BA93" s="47"/>
    </row>
    <row r="94" customFormat="false" ht="15" hidden="false" customHeight="false" outlineLevel="0" collapsed="false">
      <c r="A94" s="46"/>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8"/>
      <c r="AL94" s="48"/>
      <c r="AM94" s="48"/>
      <c r="AN94" s="48"/>
      <c r="AO94" s="48"/>
      <c r="AP94" s="47"/>
      <c r="AQ94" s="47"/>
      <c r="AR94" s="47"/>
      <c r="AS94" s="47"/>
      <c r="AT94" s="49" t="str">
        <f aca="false">IF(M94="","",IFERROR(VLOOKUP(M94,Settings!$A$6:$C$8,3,FALSE()),""))</f>
        <v/>
      </c>
      <c r="AU94" s="49" t="str">
        <f aca="false">IF(A94="","",IF(LEN(IF((B94="")+(D94="")+(G94="")+(H94="")+(I94="")+(M94="")+(N94="")+(O94="")+(R94="")+(AV94="")&gt;0,((B94="")+(D94="")+(G94="")+(H94="")+(I94="")+(M94="")+(N94="")+(O94="")+(R94="")+(AV94=""))&amp;" required field(s) blank. ","")&amp;IF(AND(M94="High",AK94=""),"High tier: impact assessment date missing. ","")&amp;IF(AND(M94="High",AL94=""),"High tier: bias test date missing. ","")&amp;IF(AND(M94="High",AM94=""),"High tier: kill switch test missing. ","")&amp;IF(AND(M94&lt;&gt;"High",OR(T94="Yes",N94="Decision")),"Check tier: decisions about people or sensitive data are mandatory High (T01). ","")&amp;IF(AND(OR(D94="Bought (SaaS or licensed)",D94="Embedded in vendor product"),AO94=""),"Vendor review date missing. ","")&amp;IF(AND(AB94="Yes",AC94=""),"Transfer mechanism missing. ","")&amp;IF(AND(P94="Yes",Q94=""),"List the tools it can call. ","")&amp;IF(AND(AG94="High-risk",AP94=""),"EU high-risk: technical file status missing. ",""))=0,"OK",TRIM(IF((B94="")+(D94="")+(G94="")+(H94="")+(I94="")+(M94="")+(N94="")+(O94="")+(R94="")+(AV94="")&gt;0,((B94="")+(D94="")+(G94="")+(H94="")+(I94="")+(M94="")+(N94="")+(O94="")+(R94="")+(AV94=""))&amp;" required field(s) blank. ","")&amp;IF(AND(M94="High",AK94=""),"High tier: impact assessment date missing. ","")&amp;IF(AND(M94="High",AL94=""),"High tier: bias test date missing. ","")&amp;IF(AND(M94="High",AM94=""),"High tier: kill switch test missing. ","")&amp;IF(AND(M94&lt;&gt;"High",OR(T94="Yes",N94="Decision")),"Check tier: decisions about people or sensitive data are mandatory High (T01). ","")&amp;IF(AND(OR(D94="Bought (SaaS or licensed)",D94="Embedded in vendor product"),AO94=""),"Vendor review date missing. ","")&amp;IF(AND(AB94="Yes",AC94=""),"Transfer mechanism missing. ","")&amp;IF(AND(P94="Yes",Q94=""),"List the tools it can call. ","")&amp;IF(AND(AG94="High-risk",AP94=""),"EU high-risk: technical file status missing. ",""))))</f>
        <v/>
      </c>
      <c r="AV94" s="47"/>
      <c r="AW94" s="48"/>
      <c r="AX94" s="48"/>
      <c r="AY94" s="50" t="str">
        <f aca="false">IF(OR(AX94="",M94=""),"",EDATE(AX94,IFERROR(VLOOKUP(M94,Settings!$A$6:$B$8,2,FALSE()),12)))</f>
        <v/>
      </c>
      <c r="AZ94" s="49" t="str">
        <f aca="true">IF(A94="","",IF(AV94="Retired","Retired",IF(AY94="","Set last review",IF(AY94&lt;TODAY(),"Overdue",IF(AY94-TODAY()&lt;=Settings!$B$12,"Due soon","On track")))))</f>
        <v/>
      </c>
      <c r="BA94" s="47"/>
    </row>
    <row r="95" customFormat="false" ht="15" hidden="false" customHeight="false" outlineLevel="0" collapsed="false">
      <c r="A95" s="46"/>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8"/>
      <c r="AL95" s="48"/>
      <c r="AM95" s="48"/>
      <c r="AN95" s="48"/>
      <c r="AO95" s="48"/>
      <c r="AP95" s="47"/>
      <c r="AQ95" s="47"/>
      <c r="AR95" s="47"/>
      <c r="AS95" s="47"/>
      <c r="AT95" s="49" t="str">
        <f aca="false">IF(M95="","",IFERROR(VLOOKUP(M95,Settings!$A$6:$C$8,3,FALSE()),""))</f>
        <v/>
      </c>
      <c r="AU95" s="49" t="str">
        <f aca="false">IF(A95="","",IF(LEN(IF((B95="")+(D95="")+(G95="")+(H95="")+(I95="")+(M95="")+(N95="")+(O95="")+(R95="")+(AV95="")&gt;0,((B95="")+(D95="")+(G95="")+(H95="")+(I95="")+(M95="")+(N95="")+(O95="")+(R95="")+(AV95=""))&amp;" required field(s) blank. ","")&amp;IF(AND(M95="High",AK95=""),"High tier: impact assessment date missing. ","")&amp;IF(AND(M95="High",AL95=""),"High tier: bias test date missing. ","")&amp;IF(AND(M95="High",AM95=""),"High tier: kill switch test missing. ","")&amp;IF(AND(M95&lt;&gt;"High",OR(T95="Yes",N95="Decision")),"Check tier: decisions about people or sensitive data are mandatory High (T01). ","")&amp;IF(AND(OR(D95="Bought (SaaS or licensed)",D95="Embedded in vendor product"),AO95=""),"Vendor review date missing. ","")&amp;IF(AND(AB95="Yes",AC95=""),"Transfer mechanism missing. ","")&amp;IF(AND(P95="Yes",Q95=""),"List the tools it can call. ","")&amp;IF(AND(AG95="High-risk",AP95=""),"EU high-risk: technical file status missing. ",""))=0,"OK",TRIM(IF((B95="")+(D95="")+(G95="")+(H95="")+(I95="")+(M95="")+(N95="")+(O95="")+(R95="")+(AV95="")&gt;0,((B95="")+(D95="")+(G95="")+(H95="")+(I95="")+(M95="")+(N95="")+(O95="")+(R95="")+(AV95=""))&amp;" required field(s) blank. ","")&amp;IF(AND(M95="High",AK95=""),"High tier: impact assessment date missing. ","")&amp;IF(AND(M95="High",AL95=""),"High tier: bias test date missing. ","")&amp;IF(AND(M95="High",AM95=""),"High tier: kill switch test missing. ","")&amp;IF(AND(M95&lt;&gt;"High",OR(T95="Yes",N95="Decision")),"Check tier: decisions about people or sensitive data are mandatory High (T01). ","")&amp;IF(AND(OR(D95="Bought (SaaS or licensed)",D95="Embedded in vendor product"),AO95=""),"Vendor review date missing. ","")&amp;IF(AND(AB95="Yes",AC95=""),"Transfer mechanism missing. ","")&amp;IF(AND(P95="Yes",Q95=""),"List the tools it can call. ","")&amp;IF(AND(AG95="High-risk",AP95=""),"EU high-risk: technical file status missing. ",""))))</f>
        <v/>
      </c>
      <c r="AV95" s="47"/>
      <c r="AW95" s="48"/>
      <c r="AX95" s="48"/>
      <c r="AY95" s="50" t="str">
        <f aca="false">IF(OR(AX95="",M95=""),"",EDATE(AX95,IFERROR(VLOOKUP(M95,Settings!$A$6:$B$8,2,FALSE()),12)))</f>
        <v/>
      </c>
      <c r="AZ95" s="49" t="str">
        <f aca="true">IF(A95="","",IF(AV95="Retired","Retired",IF(AY95="","Set last review",IF(AY95&lt;TODAY(),"Overdue",IF(AY95-TODAY()&lt;=Settings!$B$12,"Due soon","On track")))))</f>
        <v/>
      </c>
      <c r="BA95" s="47"/>
    </row>
    <row r="96" customFormat="false" ht="15" hidden="false" customHeight="false" outlineLevel="0" collapsed="false">
      <c r="A96" s="46"/>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8"/>
      <c r="AL96" s="48"/>
      <c r="AM96" s="48"/>
      <c r="AN96" s="48"/>
      <c r="AO96" s="48"/>
      <c r="AP96" s="47"/>
      <c r="AQ96" s="47"/>
      <c r="AR96" s="47"/>
      <c r="AS96" s="47"/>
      <c r="AT96" s="49" t="str">
        <f aca="false">IF(M96="","",IFERROR(VLOOKUP(M96,Settings!$A$6:$C$8,3,FALSE()),""))</f>
        <v/>
      </c>
      <c r="AU96" s="49" t="str">
        <f aca="false">IF(A96="","",IF(LEN(IF((B96="")+(D96="")+(G96="")+(H96="")+(I96="")+(M96="")+(N96="")+(O96="")+(R96="")+(AV96="")&gt;0,((B96="")+(D96="")+(G96="")+(H96="")+(I96="")+(M96="")+(N96="")+(O96="")+(R96="")+(AV96=""))&amp;" required field(s) blank. ","")&amp;IF(AND(M96="High",AK96=""),"High tier: impact assessment date missing. ","")&amp;IF(AND(M96="High",AL96=""),"High tier: bias test date missing. ","")&amp;IF(AND(M96="High",AM96=""),"High tier: kill switch test missing. ","")&amp;IF(AND(M96&lt;&gt;"High",OR(T96="Yes",N96="Decision")),"Check tier: decisions about people or sensitive data are mandatory High (T01). ","")&amp;IF(AND(OR(D96="Bought (SaaS or licensed)",D96="Embedded in vendor product"),AO96=""),"Vendor review date missing. ","")&amp;IF(AND(AB96="Yes",AC96=""),"Transfer mechanism missing. ","")&amp;IF(AND(P96="Yes",Q96=""),"List the tools it can call. ","")&amp;IF(AND(AG96="High-risk",AP96=""),"EU high-risk: technical file status missing. ",""))=0,"OK",TRIM(IF((B96="")+(D96="")+(G96="")+(H96="")+(I96="")+(M96="")+(N96="")+(O96="")+(R96="")+(AV96="")&gt;0,((B96="")+(D96="")+(G96="")+(H96="")+(I96="")+(M96="")+(N96="")+(O96="")+(R96="")+(AV96=""))&amp;" required field(s) blank. ","")&amp;IF(AND(M96="High",AK96=""),"High tier: impact assessment date missing. ","")&amp;IF(AND(M96="High",AL96=""),"High tier: bias test date missing. ","")&amp;IF(AND(M96="High",AM96=""),"High tier: kill switch test missing. ","")&amp;IF(AND(M96&lt;&gt;"High",OR(T96="Yes",N96="Decision")),"Check tier: decisions about people or sensitive data are mandatory High (T01). ","")&amp;IF(AND(OR(D96="Bought (SaaS or licensed)",D96="Embedded in vendor product"),AO96=""),"Vendor review date missing. ","")&amp;IF(AND(AB96="Yes",AC96=""),"Transfer mechanism missing. ","")&amp;IF(AND(P96="Yes",Q96=""),"List the tools it can call. ","")&amp;IF(AND(AG96="High-risk",AP96=""),"EU high-risk: technical file status missing. ",""))))</f>
        <v/>
      </c>
      <c r="AV96" s="47"/>
      <c r="AW96" s="48"/>
      <c r="AX96" s="48"/>
      <c r="AY96" s="50" t="str">
        <f aca="false">IF(OR(AX96="",M96=""),"",EDATE(AX96,IFERROR(VLOOKUP(M96,Settings!$A$6:$B$8,2,FALSE()),12)))</f>
        <v/>
      </c>
      <c r="AZ96" s="49" t="str">
        <f aca="true">IF(A96="","",IF(AV96="Retired","Retired",IF(AY96="","Set last review",IF(AY96&lt;TODAY(),"Overdue",IF(AY96-TODAY()&lt;=Settings!$B$12,"Due soon","On track")))))</f>
        <v/>
      </c>
      <c r="BA96" s="47"/>
    </row>
    <row r="97" customFormat="false" ht="15" hidden="false" customHeight="false" outlineLevel="0" collapsed="false">
      <c r="A97" s="46"/>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8"/>
      <c r="AL97" s="48"/>
      <c r="AM97" s="48"/>
      <c r="AN97" s="48"/>
      <c r="AO97" s="48"/>
      <c r="AP97" s="47"/>
      <c r="AQ97" s="47"/>
      <c r="AR97" s="47"/>
      <c r="AS97" s="47"/>
      <c r="AT97" s="49" t="str">
        <f aca="false">IF(M97="","",IFERROR(VLOOKUP(M97,Settings!$A$6:$C$8,3,FALSE()),""))</f>
        <v/>
      </c>
      <c r="AU97" s="49" t="str">
        <f aca="false">IF(A97="","",IF(LEN(IF((B97="")+(D97="")+(G97="")+(H97="")+(I97="")+(M97="")+(N97="")+(O97="")+(R97="")+(AV97="")&gt;0,((B97="")+(D97="")+(G97="")+(H97="")+(I97="")+(M97="")+(N97="")+(O97="")+(R97="")+(AV97=""))&amp;" required field(s) blank. ","")&amp;IF(AND(M97="High",AK97=""),"High tier: impact assessment date missing. ","")&amp;IF(AND(M97="High",AL97=""),"High tier: bias test date missing. ","")&amp;IF(AND(M97="High",AM97=""),"High tier: kill switch test missing. ","")&amp;IF(AND(M97&lt;&gt;"High",OR(T97="Yes",N97="Decision")),"Check tier: decisions about people or sensitive data are mandatory High (T01). ","")&amp;IF(AND(OR(D97="Bought (SaaS or licensed)",D97="Embedded in vendor product"),AO97=""),"Vendor review date missing. ","")&amp;IF(AND(AB97="Yes",AC97=""),"Transfer mechanism missing. ","")&amp;IF(AND(P97="Yes",Q97=""),"List the tools it can call. ","")&amp;IF(AND(AG97="High-risk",AP97=""),"EU high-risk: technical file status missing. ",""))=0,"OK",TRIM(IF((B97="")+(D97="")+(G97="")+(H97="")+(I97="")+(M97="")+(N97="")+(O97="")+(R97="")+(AV97="")&gt;0,((B97="")+(D97="")+(G97="")+(H97="")+(I97="")+(M97="")+(N97="")+(O97="")+(R97="")+(AV97=""))&amp;" required field(s) blank. ","")&amp;IF(AND(M97="High",AK97=""),"High tier: impact assessment date missing. ","")&amp;IF(AND(M97="High",AL97=""),"High tier: bias test date missing. ","")&amp;IF(AND(M97="High",AM97=""),"High tier: kill switch test missing. ","")&amp;IF(AND(M97&lt;&gt;"High",OR(T97="Yes",N97="Decision")),"Check tier: decisions about people or sensitive data are mandatory High (T01). ","")&amp;IF(AND(OR(D97="Bought (SaaS or licensed)",D97="Embedded in vendor product"),AO97=""),"Vendor review date missing. ","")&amp;IF(AND(AB97="Yes",AC97=""),"Transfer mechanism missing. ","")&amp;IF(AND(P97="Yes",Q97=""),"List the tools it can call. ","")&amp;IF(AND(AG97="High-risk",AP97=""),"EU high-risk: technical file status missing. ",""))))</f>
        <v/>
      </c>
      <c r="AV97" s="47"/>
      <c r="AW97" s="48"/>
      <c r="AX97" s="48"/>
      <c r="AY97" s="50" t="str">
        <f aca="false">IF(OR(AX97="",M97=""),"",EDATE(AX97,IFERROR(VLOOKUP(M97,Settings!$A$6:$B$8,2,FALSE()),12)))</f>
        <v/>
      </c>
      <c r="AZ97" s="49" t="str">
        <f aca="true">IF(A97="","",IF(AV97="Retired","Retired",IF(AY97="","Set last review",IF(AY97&lt;TODAY(),"Overdue",IF(AY97-TODAY()&lt;=Settings!$B$12,"Due soon","On track")))))</f>
        <v/>
      </c>
      <c r="BA97" s="47"/>
    </row>
    <row r="98" customFormat="false" ht="15" hidden="false" customHeight="false" outlineLevel="0" collapsed="false">
      <c r="A98" s="46"/>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8"/>
      <c r="AL98" s="48"/>
      <c r="AM98" s="48"/>
      <c r="AN98" s="48"/>
      <c r="AO98" s="48"/>
      <c r="AP98" s="47"/>
      <c r="AQ98" s="47"/>
      <c r="AR98" s="47"/>
      <c r="AS98" s="47"/>
      <c r="AT98" s="49" t="str">
        <f aca="false">IF(M98="","",IFERROR(VLOOKUP(M98,Settings!$A$6:$C$8,3,FALSE()),""))</f>
        <v/>
      </c>
      <c r="AU98" s="49" t="str">
        <f aca="false">IF(A98="","",IF(LEN(IF((B98="")+(D98="")+(G98="")+(H98="")+(I98="")+(M98="")+(N98="")+(O98="")+(R98="")+(AV98="")&gt;0,((B98="")+(D98="")+(G98="")+(H98="")+(I98="")+(M98="")+(N98="")+(O98="")+(R98="")+(AV98=""))&amp;" required field(s) blank. ","")&amp;IF(AND(M98="High",AK98=""),"High tier: impact assessment date missing. ","")&amp;IF(AND(M98="High",AL98=""),"High tier: bias test date missing. ","")&amp;IF(AND(M98="High",AM98=""),"High tier: kill switch test missing. ","")&amp;IF(AND(M98&lt;&gt;"High",OR(T98="Yes",N98="Decision")),"Check tier: decisions about people or sensitive data are mandatory High (T01). ","")&amp;IF(AND(OR(D98="Bought (SaaS or licensed)",D98="Embedded in vendor product"),AO98=""),"Vendor review date missing. ","")&amp;IF(AND(AB98="Yes",AC98=""),"Transfer mechanism missing. ","")&amp;IF(AND(P98="Yes",Q98=""),"List the tools it can call. ","")&amp;IF(AND(AG98="High-risk",AP98=""),"EU high-risk: technical file status missing. ",""))=0,"OK",TRIM(IF((B98="")+(D98="")+(G98="")+(H98="")+(I98="")+(M98="")+(N98="")+(O98="")+(R98="")+(AV98="")&gt;0,((B98="")+(D98="")+(G98="")+(H98="")+(I98="")+(M98="")+(N98="")+(O98="")+(R98="")+(AV98=""))&amp;" required field(s) blank. ","")&amp;IF(AND(M98="High",AK98=""),"High tier: impact assessment date missing. ","")&amp;IF(AND(M98="High",AL98=""),"High tier: bias test date missing. ","")&amp;IF(AND(M98="High",AM98=""),"High tier: kill switch test missing. ","")&amp;IF(AND(M98&lt;&gt;"High",OR(T98="Yes",N98="Decision")),"Check tier: decisions about people or sensitive data are mandatory High (T01). ","")&amp;IF(AND(OR(D98="Bought (SaaS or licensed)",D98="Embedded in vendor product"),AO98=""),"Vendor review date missing. ","")&amp;IF(AND(AB98="Yes",AC98=""),"Transfer mechanism missing. ","")&amp;IF(AND(P98="Yes",Q98=""),"List the tools it can call. ","")&amp;IF(AND(AG98="High-risk",AP98=""),"EU high-risk: technical file status missing. ",""))))</f>
        <v/>
      </c>
      <c r="AV98" s="47"/>
      <c r="AW98" s="48"/>
      <c r="AX98" s="48"/>
      <c r="AY98" s="50" t="str">
        <f aca="false">IF(OR(AX98="",M98=""),"",EDATE(AX98,IFERROR(VLOOKUP(M98,Settings!$A$6:$B$8,2,FALSE()),12)))</f>
        <v/>
      </c>
      <c r="AZ98" s="49" t="str">
        <f aca="true">IF(A98="","",IF(AV98="Retired","Retired",IF(AY98="","Set last review",IF(AY98&lt;TODAY(),"Overdue",IF(AY98-TODAY()&lt;=Settings!$B$12,"Due soon","On track")))))</f>
        <v/>
      </c>
      <c r="BA98" s="47"/>
    </row>
    <row r="99" customFormat="false" ht="15" hidden="false" customHeight="false" outlineLevel="0" collapsed="false">
      <c r="A99" s="46"/>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8"/>
      <c r="AL99" s="48"/>
      <c r="AM99" s="48"/>
      <c r="AN99" s="48"/>
      <c r="AO99" s="48"/>
      <c r="AP99" s="47"/>
      <c r="AQ99" s="47"/>
      <c r="AR99" s="47"/>
      <c r="AS99" s="47"/>
      <c r="AT99" s="49" t="str">
        <f aca="false">IF(M99="","",IFERROR(VLOOKUP(M99,Settings!$A$6:$C$8,3,FALSE()),""))</f>
        <v/>
      </c>
      <c r="AU99" s="49" t="str">
        <f aca="false">IF(A99="","",IF(LEN(IF((B99="")+(D99="")+(G99="")+(H99="")+(I99="")+(M99="")+(N99="")+(O99="")+(R99="")+(AV99="")&gt;0,((B99="")+(D99="")+(G99="")+(H99="")+(I99="")+(M99="")+(N99="")+(O99="")+(R99="")+(AV99=""))&amp;" required field(s) blank. ","")&amp;IF(AND(M99="High",AK99=""),"High tier: impact assessment date missing. ","")&amp;IF(AND(M99="High",AL99=""),"High tier: bias test date missing. ","")&amp;IF(AND(M99="High",AM99=""),"High tier: kill switch test missing. ","")&amp;IF(AND(M99&lt;&gt;"High",OR(T99="Yes",N99="Decision")),"Check tier: decisions about people or sensitive data are mandatory High (T01). ","")&amp;IF(AND(OR(D99="Bought (SaaS or licensed)",D99="Embedded in vendor product"),AO99=""),"Vendor review date missing. ","")&amp;IF(AND(AB99="Yes",AC99=""),"Transfer mechanism missing. ","")&amp;IF(AND(P99="Yes",Q99=""),"List the tools it can call. ","")&amp;IF(AND(AG99="High-risk",AP99=""),"EU high-risk: technical file status missing. ",""))=0,"OK",TRIM(IF((B99="")+(D99="")+(G99="")+(H99="")+(I99="")+(M99="")+(N99="")+(O99="")+(R99="")+(AV99="")&gt;0,((B99="")+(D99="")+(G99="")+(H99="")+(I99="")+(M99="")+(N99="")+(O99="")+(R99="")+(AV99=""))&amp;" required field(s) blank. ","")&amp;IF(AND(M99="High",AK99=""),"High tier: impact assessment date missing. ","")&amp;IF(AND(M99="High",AL99=""),"High tier: bias test date missing. ","")&amp;IF(AND(M99="High",AM99=""),"High tier: kill switch test missing. ","")&amp;IF(AND(M99&lt;&gt;"High",OR(T99="Yes",N99="Decision")),"Check tier: decisions about people or sensitive data are mandatory High (T01). ","")&amp;IF(AND(OR(D99="Bought (SaaS or licensed)",D99="Embedded in vendor product"),AO99=""),"Vendor review date missing. ","")&amp;IF(AND(AB99="Yes",AC99=""),"Transfer mechanism missing. ","")&amp;IF(AND(P99="Yes",Q99=""),"List the tools it can call. ","")&amp;IF(AND(AG99="High-risk",AP99=""),"EU high-risk: technical file status missing. ",""))))</f>
        <v/>
      </c>
      <c r="AV99" s="47"/>
      <c r="AW99" s="48"/>
      <c r="AX99" s="48"/>
      <c r="AY99" s="50" t="str">
        <f aca="false">IF(OR(AX99="",M99=""),"",EDATE(AX99,IFERROR(VLOOKUP(M99,Settings!$A$6:$B$8,2,FALSE()),12)))</f>
        <v/>
      </c>
      <c r="AZ99" s="49" t="str">
        <f aca="true">IF(A99="","",IF(AV99="Retired","Retired",IF(AY99="","Set last review",IF(AY99&lt;TODAY(),"Overdue",IF(AY99-TODAY()&lt;=Settings!$B$12,"Due soon","On track")))))</f>
        <v/>
      </c>
      <c r="BA99" s="47"/>
    </row>
    <row r="100" customFormat="false" ht="15" hidden="false" customHeight="false" outlineLevel="0" collapsed="false">
      <c r="A100" s="46"/>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8"/>
      <c r="AL100" s="48"/>
      <c r="AM100" s="48"/>
      <c r="AN100" s="48"/>
      <c r="AO100" s="48"/>
      <c r="AP100" s="47"/>
      <c r="AQ100" s="47"/>
      <c r="AR100" s="47"/>
      <c r="AS100" s="47"/>
      <c r="AT100" s="49" t="str">
        <f aca="false">IF(M100="","",IFERROR(VLOOKUP(M100,Settings!$A$6:$C$8,3,FALSE()),""))</f>
        <v/>
      </c>
      <c r="AU100" s="49" t="str">
        <f aca="false">IF(A100="","",IF(LEN(IF((B100="")+(D100="")+(G100="")+(H100="")+(I100="")+(M100="")+(N100="")+(O100="")+(R100="")+(AV100="")&gt;0,((B100="")+(D100="")+(G100="")+(H100="")+(I100="")+(M100="")+(N100="")+(O100="")+(R100="")+(AV100=""))&amp;" required field(s) blank. ","")&amp;IF(AND(M100="High",AK100=""),"High tier: impact assessment date missing. ","")&amp;IF(AND(M100="High",AL100=""),"High tier: bias test date missing. ","")&amp;IF(AND(M100="High",AM100=""),"High tier: kill switch test missing. ","")&amp;IF(AND(M100&lt;&gt;"High",OR(T100="Yes",N100="Decision")),"Check tier: decisions about people or sensitive data are mandatory High (T01). ","")&amp;IF(AND(OR(D100="Bought (SaaS or licensed)",D100="Embedded in vendor product"),AO100=""),"Vendor review date missing. ","")&amp;IF(AND(AB100="Yes",AC100=""),"Transfer mechanism missing. ","")&amp;IF(AND(P100="Yes",Q100=""),"List the tools it can call. ","")&amp;IF(AND(AG100="High-risk",AP100=""),"EU high-risk: technical file status missing. ",""))=0,"OK",TRIM(IF((B100="")+(D100="")+(G100="")+(H100="")+(I100="")+(M100="")+(N100="")+(O100="")+(R100="")+(AV100="")&gt;0,((B100="")+(D100="")+(G100="")+(H100="")+(I100="")+(M100="")+(N100="")+(O100="")+(R100="")+(AV100=""))&amp;" required field(s) blank. ","")&amp;IF(AND(M100="High",AK100=""),"High tier: impact assessment date missing. ","")&amp;IF(AND(M100="High",AL100=""),"High tier: bias test date missing. ","")&amp;IF(AND(M100="High",AM100=""),"High tier: kill switch test missing. ","")&amp;IF(AND(M100&lt;&gt;"High",OR(T100="Yes",N100="Decision")),"Check tier: decisions about people or sensitive data are mandatory High (T01). ","")&amp;IF(AND(OR(D100="Bought (SaaS or licensed)",D100="Embedded in vendor product"),AO100=""),"Vendor review date missing. ","")&amp;IF(AND(AB100="Yes",AC100=""),"Transfer mechanism missing. ","")&amp;IF(AND(P100="Yes",Q100=""),"List the tools it can call. ","")&amp;IF(AND(AG100="High-risk",AP100=""),"EU high-risk: technical file status missing. ",""))))</f>
        <v/>
      </c>
      <c r="AV100" s="47"/>
      <c r="AW100" s="48"/>
      <c r="AX100" s="48"/>
      <c r="AY100" s="50" t="str">
        <f aca="false">IF(OR(AX100="",M100=""),"",EDATE(AX100,IFERROR(VLOOKUP(M100,Settings!$A$6:$B$8,2,FALSE()),12)))</f>
        <v/>
      </c>
      <c r="AZ100" s="49" t="str">
        <f aca="true">IF(A100="","",IF(AV100="Retired","Retired",IF(AY100="","Set last review",IF(AY100&lt;TODAY(),"Overdue",IF(AY100-TODAY()&lt;=Settings!$B$12,"Due soon","On track")))))</f>
        <v/>
      </c>
      <c r="BA100" s="47"/>
    </row>
    <row r="101" customFormat="false" ht="15" hidden="false" customHeight="false" outlineLevel="0" collapsed="false">
      <c r="A101" s="46"/>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8"/>
      <c r="AL101" s="48"/>
      <c r="AM101" s="48"/>
      <c r="AN101" s="48"/>
      <c r="AO101" s="48"/>
      <c r="AP101" s="47"/>
      <c r="AQ101" s="47"/>
      <c r="AR101" s="47"/>
      <c r="AS101" s="47"/>
      <c r="AT101" s="49" t="str">
        <f aca="false">IF(M101="","",IFERROR(VLOOKUP(M101,Settings!$A$6:$C$8,3,FALSE()),""))</f>
        <v/>
      </c>
      <c r="AU101" s="49" t="str">
        <f aca="false">IF(A101="","",IF(LEN(IF((B101="")+(D101="")+(G101="")+(H101="")+(I101="")+(M101="")+(N101="")+(O101="")+(R101="")+(AV101="")&gt;0,((B101="")+(D101="")+(G101="")+(H101="")+(I101="")+(M101="")+(N101="")+(O101="")+(R101="")+(AV101=""))&amp;" required field(s) blank. ","")&amp;IF(AND(M101="High",AK101=""),"High tier: impact assessment date missing. ","")&amp;IF(AND(M101="High",AL101=""),"High tier: bias test date missing. ","")&amp;IF(AND(M101="High",AM101=""),"High tier: kill switch test missing. ","")&amp;IF(AND(M101&lt;&gt;"High",OR(T101="Yes",N101="Decision")),"Check tier: decisions about people or sensitive data are mandatory High (T01). ","")&amp;IF(AND(OR(D101="Bought (SaaS or licensed)",D101="Embedded in vendor product"),AO101=""),"Vendor review date missing. ","")&amp;IF(AND(AB101="Yes",AC101=""),"Transfer mechanism missing. ","")&amp;IF(AND(P101="Yes",Q101=""),"List the tools it can call. ","")&amp;IF(AND(AG101="High-risk",AP101=""),"EU high-risk: technical file status missing. ",""))=0,"OK",TRIM(IF((B101="")+(D101="")+(G101="")+(H101="")+(I101="")+(M101="")+(N101="")+(O101="")+(R101="")+(AV101="")&gt;0,((B101="")+(D101="")+(G101="")+(H101="")+(I101="")+(M101="")+(N101="")+(O101="")+(R101="")+(AV101=""))&amp;" required field(s) blank. ","")&amp;IF(AND(M101="High",AK101=""),"High tier: impact assessment date missing. ","")&amp;IF(AND(M101="High",AL101=""),"High tier: bias test date missing. ","")&amp;IF(AND(M101="High",AM101=""),"High tier: kill switch test missing. ","")&amp;IF(AND(M101&lt;&gt;"High",OR(T101="Yes",N101="Decision")),"Check tier: decisions about people or sensitive data are mandatory High (T01). ","")&amp;IF(AND(OR(D101="Bought (SaaS or licensed)",D101="Embedded in vendor product"),AO101=""),"Vendor review date missing. ","")&amp;IF(AND(AB101="Yes",AC101=""),"Transfer mechanism missing. ","")&amp;IF(AND(P101="Yes",Q101=""),"List the tools it can call. ","")&amp;IF(AND(AG101="High-risk",AP101=""),"EU high-risk: technical file status missing. ",""))))</f>
        <v/>
      </c>
      <c r="AV101" s="47"/>
      <c r="AW101" s="48"/>
      <c r="AX101" s="48"/>
      <c r="AY101" s="50" t="str">
        <f aca="false">IF(OR(AX101="",M101=""),"",EDATE(AX101,IFERROR(VLOOKUP(M101,Settings!$A$6:$B$8,2,FALSE()),12)))</f>
        <v/>
      </c>
      <c r="AZ101" s="49" t="str">
        <f aca="true">IF(A101="","",IF(AV101="Retired","Retired",IF(AY101="","Set last review",IF(AY101&lt;TODAY(),"Overdue",IF(AY101-TODAY()&lt;=Settings!$B$12,"Due soon","On track")))))</f>
        <v/>
      </c>
      <c r="BA101" s="47"/>
    </row>
    <row r="102" customFormat="false" ht="15" hidden="false" customHeight="false" outlineLevel="0" collapsed="false">
      <c r="A102" s="46"/>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8"/>
      <c r="AL102" s="48"/>
      <c r="AM102" s="48"/>
      <c r="AN102" s="48"/>
      <c r="AO102" s="48"/>
      <c r="AP102" s="47"/>
      <c r="AQ102" s="47"/>
      <c r="AR102" s="47"/>
      <c r="AS102" s="47"/>
      <c r="AT102" s="49" t="str">
        <f aca="false">IF(M102="","",IFERROR(VLOOKUP(M102,Settings!$A$6:$C$8,3,FALSE()),""))</f>
        <v/>
      </c>
      <c r="AU102" s="49" t="str">
        <f aca="false">IF(A102="","",IF(LEN(IF((B102="")+(D102="")+(G102="")+(H102="")+(I102="")+(M102="")+(N102="")+(O102="")+(R102="")+(AV102="")&gt;0,((B102="")+(D102="")+(G102="")+(H102="")+(I102="")+(M102="")+(N102="")+(O102="")+(R102="")+(AV102=""))&amp;" required field(s) blank. ","")&amp;IF(AND(M102="High",AK102=""),"High tier: impact assessment date missing. ","")&amp;IF(AND(M102="High",AL102=""),"High tier: bias test date missing. ","")&amp;IF(AND(M102="High",AM102=""),"High tier: kill switch test missing. ","")&amp;IF(AND(M102&lt;&gt;"High",OR(T102="Yes",N102="Decision")),"Check tier: decisions about people or sensitive data are mandatory High (T01). ","")&amp;IF(AND(OR(D102="Bought (SaaS or licensed)",D102="Embedded in vendor product"),AO102=""),"Vendor review date missing. ","")&amp;IF(AND(AB102="Yes",AC102=""),"Transfer mechanism missing. ","")&amp;IF(AND(P102="Yes",Q102=""),"List the tools it can call. ","")&amp;IF(AND(AG102="High-risk",AP102=""),"EU high-risk: technical file status missing. ",""))=0,"OK",TRIM(IF((B102="")+(D102="")+(G102="")+(H102="")+(I102="")+(M102="")+(N102="")+(O102="")+(R102="")+(AV102="")&gt;0,((B102="")+(D102="")+(G102="")+(H102="")+(I102="")+(M102="")+(N102="")+(O102="")+(R102="")+(AV102=""))&amp;" required field(s) blank. ","")&amp;IF(AND(M102="High",AK102=""),"High tier: impact assessment date missing. ","")&amp;IF(AND(M102="High",AL102=""),"High tier: bias test date missing. ","")&amp;IF(AND(M102="High",AM102=""),"High tier: kill switch test missing. ","")&amp;IF(AND(M102&lt;&gt;"High",OR(T102="Yes",N102="Decision")),"Check tier: decisions about people or sensitive data are mandatory High (T01). ","")&amp;IF(AND(OR(D102="Bought (SaaS or licensed)",D102="Embedded in vendor product"),AO102=""),"Vendor review date missing. ","")&amp;IF(AND(AB102="Yes",AC102=""),"Transfer mechanism missing. ","")&amp;IF(AND(P102="Yes",Q102=""),"List the tools it can call. ","")&amp;IF(AND(AG102="High-risk",AP102=""),"EU high-risk: technical file status missing. ",""))))</f>
        <v/>
      </c>
      <c r="AV102" s="47"/>
      <c r="AW102" s="48"/>
      <c r="AX102" s="48"/>
      <c r="AY102" s="50" t="str">
        <f aca="false">IF(OR(AX102="",M102=""),"",EDATE(AX102,IFERROR(VLOOKUP(M102,Settings!$A$6:$B$8,2,FALSE()),12)))</f>
        <v/>
      </c>
      <c r="AZ102" s="49" t="str">
        <f aca="true">IF(A102="","",IF(AV102="Retired","Retired",IF(AY102="","Set last review",IF(AY102&lt;TODAY(),"Overdue",IF(AY102-TODAY()&lt;=Settings!$B$12,"Due soon","On track")))))</f>
        <v/>
      </c>
      <c r="BA102" s="47"/>
    </row>
    <row r="103" customFormat="false" ht="15" hidden="false" customHeight="false" outlineLevel="0" collapsed="false">
      <c r="A103" s="46"/>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8"/>
      <c r="AL103" s="48"/>
      <c r="AM103" s="48"/>
      <c r="AN103" s="48"/>
      <c r="AO103" s="48"/>
      <c r="AP103" s="47"/>
      <c r="AQ103" s="47"/>
      <c r="AR103" s="47"/>
      <c r="AS103" s="47"/>
      <c r="AT103" s="49" t="str">
        <f aca="false">IF(M103="","",IFERROR(VLOOKUP(M103,Settings!$A$6:$C$8,3,FALSE()),""))</f>
        <v/>
      </c>
      <c r="AU103" s="49" t="str">
        <f aca="false">IF(A103="","",IF(LEN(IF((B103="")+(D103="")+(G103="")+(H103="")+(I103="")+(M103="")+(N103="")+(O103="")+(R103="")+(AV103="")&gt;0,((B103="")+(D103="")+(G103="")+(H103="")+(I103="")+(M103="")+(N103="")+(O103="")+(R103="")+(AV103=""))&amp;" required field(s) blank. ","")&amp;IF(AND(M103="High",AK103=""),"High tier: impact assessment date missing. ","")&amp;IF(AND(M103="High",AL103=""),"High tier: bias test date missing. ","")&amp;IF(AND(M103="High",AM103=""),"High tier: kill switch test missing. ","")&amp;IF(AND(M103&lt;&gt;"High",OR(T103="Yes",N103="Decision")),"Check tier: decisions about people or sensitive data are mandatory High (T01). ","")&amp;IF(AND(OR(D103="Bought (SaaS or licensed)",D103="Embedded in vendor product"),AO103=""),"Vendor review date missing. ","")&amp;IF(AND(AB103="Yes",AC103=""),"Transfer mechanism missing. ","")&amp;IF(AND(P103="Yes",Q103=""),"List the tools it can call. ","")&amp;IF(AND(AG103="High-risk",AP103=""),"EU high-risk: technical file status missing. ",""))=0,"OK",TRIM(IF((B103="")+(D103="")+(G103="")+(H103="")+(I103="")+(M103="")+(N103="")+(O103="")+(R103="")+(AV103="")&gt;0,((B103="")+(D103="")+(G103="")+(H103="")+(I103="")+(M103="")+(N103="")+(O103="")+(R103="")+(AV103=""))&amp;" required field(s) blank. ","")&amp;IF(AND(M103="High",AK103=""),"High tier: impact assessment date missing. ","")&amp;IF(AND(M103="High",AL103=""),"High tier: bias test date missing. ","")&amp;IF(AND(M103="High",AM103=""),"High tier: kill switch test missing. ","")&amp;IF(AND(M103&lt;&gt;"High",OR(T103="Yes",N103="Decision")),"Check tier: decisions about people or sensitive data are mandatory High (T01). ","")&amp;IF(AND(OR(D103="Bought (SaaS or licensed)",D103="Embedded in vendor product"),AO103=""),"Vendor review date missing. ","")&amp;IF(AND(AB103="Yes",AC103=""),"Transfer mechanism missing. ","")&amp;IF(AND(P103="Yes",Q103=""),"List the tools it can call. ","")&amp;IF(AND(AG103="High-risk",AP103=""),"EU high-risk: technical file status missing. ",""))))</f>
        <v/>
      </c>
      <c r="AV103" s="47"/>
      <c r="AW103" s="48"/>
      <c r="AX103" s="48"/>
      <c r="AY103" s="50" t="str">
        <f aca="false">IF(OR(AX103="",M103=""),"",EDATE(AX103,IFERROR(VLOOKUP(M103,Settings!$A$6:$B$8,2,FALSE()),12)))</f>
        <v/>
      </c>
      <c r="AZ103" s="49" t="str">
        <f aca="true">IF(A103="","",IF(AV103="Retired","Retired",IF(AY103="","Set last review",IF(AY103&lt;TODAY(),"Overdue",IF(AY103-TODAY()&lt;=Settings!$B$12,"Due soon","On track")))))</f>
        <v/>
      </c>
      <c r="BA103" s="47"/>
    </row>
    <row r="104" customFormat="false" ht="15" hidden="false" customHeight="false" outlineLevel="0" collapsed="false">
      <c r="A104" s="46"/>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8"/>
      <c r="AL104" s="48"/>
      <c r="AM104" s="48"/>
      <c r="AN104" s="48"/>
      <c r="AO104" s="48"/>
      <c r="AP104" s="47"/>
      <c r="AQ104" s="47"/>
      <c r="AR104" s="47"/>
      <c r="AS104" s="47"/>
      <c r="AT104" s="49" t="str">
        <f aca="false">IF(M104="","",IFERROR(VLOOKUP(M104,Settings!$A$6:$C$8,3,FALSE()),""))</f>
        <v/>
      </c>
      <c r="AU104" s="49" t="str">
        <f aca="false">IF(A104="","",IF(LEN(IF((B104="")+(D104="")+(G104="")+(H104="")+(I104="")+(M104="")+(N104="")+(O104="")+(R104="")+(AV104="")&gt;0,((B104="")+(D104="")+(G104="")+(H104="")+(I104="")+(M104="")+(N104="")+(O104="")+(R104="")+(AV104=""))&amp;" required field(s) blank. ","")&amp;IF(AND(M104="High",AK104=""),"High tier: impact assessment date missing. ","")&amp;IF(AND(M104="High",AL104=""),"High tier: bias test date missing. ","")&amp;IF(AND(M104="High",AM104=""),"High tier: kill switch test missing. ","")&amp;IF(AND(M104&lt;&gt;"High",OR(T104="Yes",N104="Decision")),"Check tier: decisions about people or sensitive data are mandatory High (T01). ","")&amp;IF(AND(OR(D104="Bought (SaaS or licensed)",D104="Embedded in vendor product"),AO104=""),"Vendor review date missing. ","")&amp;IF(AND(AB104="Yes",AC104=""),"Transfer mechanism missing. ","")&amp;IF(AND(P104="Yes",Q104=""),"List the tools it can call. ","")&amp;IF(AND(AG104="High-risk",AP104=""),"EU high-risk: technical file status missing. ",""))=0,"OK",TRIM(IF((B104="")+(D104="")+(G104="")+(H104="")+(I104="")+(M104="")+(N104="")+(O104="")+(R104="")+(AV104="")&gt;0,((B104="")+(D104="")+(G104="")+(H104="")+(I104="")+(M104="")+(N104="")+(O104="")+(R104="")+(AV104=""))&amp;" required field(s) blank. ","")&amp;IF(AND(M104="High",AK104=""),"High tier: impact assessment date missing. ","")&amp;IF(AND(M104="High",AL104=""),"High tier: bias test date missing. ","")&amp;IF(AND(M104="High",AM104=""),"High tier: kill switch test missing. ","")&amp;IF(AND(M104&lt;&gt;"High",OR(T104="Yes",N104="Decision")),"Check tier: decisions about people or sensitive data are mandatory High (T01). ","")&amp;IF(AND(OR(D104="Bought (SaaS or licensed)",D104="Embedded in vendor product"),AO104=""),"Vendor review date missing. ","")&amp;IF(AND(AB104="Yes",AC104=""),"Transfer mechanism missing. ","")&amp;IF(AND(P104="Yes",Q104=""),"List the tools it can call. ","")&amp;IF(AND(AG104="High-risk",AP104=""),"EU high-risk: technical file status missing. ",""))))</f>
        <v/>
      </c>
      <c r="AV104" s="47"/>
      <c r="AW104" s="48"/>
      <c r="AX104" s="48"/>
      <c r="AY104" s="50" t="str">
        <f aca="false">IF(OR(AX104="",M104=""),"",EDATE(AX104,IFERROR(VLOOKUP(M104,Settings!$A$6:$B$8,2,FALSE()),12)))</f>
        <v/>
      </c>
      <c r="AZ104" s="49" t="str">
        <f aca="true">IF(A104="","",IF(AV104="Retired","Retired",IF(AY104="","Set last review",IF(AY104&lt;TODAY(),"Overdue",IF(AY104-TODAY()&lt;=Settings!$B$12,"Due soon","On track")))))</f>
        <v/>
      </c>
      <c r="BA104" s="47"/>
    </row>
    <row r="105" customFormat="false" ht="15" hidden="false" customHeight="false" outlineLevel="0" collapsed="false">
      <c r="A105" s="46"/>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8"/>
      <c r="AL105" s="48"/>
      <c r="AM105" s="48"/>
      <c r="AN105" s="48"/>
      <c r="AO105" s="48"/>
      <c r="AP105" s="47"/>
      <c r="AQ105" s="47"/>
      <c r="AR105" s="47"/>
      <c r="AS105" s="47"/>
      <c r="AT105" s="49" t="str">
        <f aca="false">IF(M105="","",IFERROR(VLOOKUP(M105,Settings!$A$6:$C$8,3,FALSE()),""))</f>
        <v/>
      </c>
      <c r="AU105" s="49" t="str">
        <f aca="false">IF(A105="","",IF(LEN(IF((B105="")+(D105="")+(G105="")+(H105="")+(I105="")+(M105="")+(N105="")+(O105="")+(R105="")+(AV105="")&gt;0,((B105="")+(D105="")+(G105="")+(H105="")+(I105="")+(M105="")+(N105="")+(O105="")+(R105="")+(AV105=""))&amp;" required field(s) blank. ","")&amp;IF(AND(M105="High",AK105=""),"High tier: impact assessment date missing. ","")&amp;IF(AND(M105="High",AL105=""),"High tier: bias test date missing. ","")&amp;IF(AND(M105="High",AM105=""),"High tier: kill switch test missing. ","")&amp;IF(AND(M105&lt;&gt;"High",OR(T105="Yes",N105="Decision")),"Check tier: decisions about people or sensitive data are mandatory High (T01). ","")&amp;IF(AND(OR(D105="Bought (SaaS or licensed)",D105="Embedded in vendor product"),AO105=""),"Vendor review date missing. ","")&amp;IF(AND(AB105="Yes",AC105=""),"Transfer mechanism missing. ","")&amp;IF(AND(P105="Yes",Q105=""),"List the tools it can call. ","")&amp;IF(AND(AG105="High-risk",AP105=""),"EU high-risk: technical file status missing. ",""))=0,"OK",TRIM(IF((B105="")+(D105="")+(G105="")+(H105="")+(I105="")+(M105="")+(N105="")+(O105="")+(R105="")+(AV105="")&gt;0,((B105="")+(D105="")+(G105="")+(H105="")+(I105="")+(M105="")+(N105="")+(O105="")+(R105="")+(AV105=""))&amp;" required field(s) blank. ","")&amp;IF(AND(M105="High",AK105=""),"High tier: impact assessment date missing. ","")&amp;IF(AND(M105="High",AL105=""),"High tier: bias test date missing. ","")&amp;IF(AND(M105="High",AM105=""),"High tier: kill switch test missing. ","")&amp;IF(AND(M105&lt;&gt;"High",OR(T105="Yes",N105="Decision")),"Check tier: decisions about people or sensitive data are mandatory High (T01). ","")&amp;IF(AND(OR(D105="Bought (SaaS or licensed)",D105="Embedded in vendor product"),AO105=""),"Vendor review date missing. ","")&amp;IF(AND(AB105="Yes",AC105=""),"Transfer mechanism missing. ","")&amp;IF(AND(P105="Yes",Q105=""),"List the tools it can call. ","")&amp;IF(AND(AG105="High-risk",AP105=""),"EU high-risk: technical file status missing. ",""))))</f>
        <v/>
      </c>
      <c r="AV105" s="47"/>
      <c r="AW105" s="48"/>
      <c r="AX105" s="48"/>
      <c r="AY105" s="50" t="str">
        <f aca="false">IF(OR(AX105="",M105=""),"",EDATE(AX105,IFERROR(VLOOKUP(M105,Settings!$A$6:$B$8,2,FALSE()),12)))</f>
        <v/>
      </c>
      <c r="AZ105" s="49" t="str">
        <f aca="true">IF(A105="","",IF(AV105="Retired","Retired",IF(AY105="","Set last review",IF(AY105&lt;TODAY(),"Overdue",IF(AY105-TODAY()&lt;=Settings!$B$12,"Due soon","On track")))))</f>
        <v/>
      </c>
      <c r="BA105" s="47"/>
    </row>
    <row r="106" customFormat="false" ht="15" hidden="false" customHeight="false" outlineLevel="0" collapsed="false">
      <c r="A106" s="46"/>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8"/>
      <c r="AL106" s="48"/>
      <c r="AM106" s="48"/>
      <c r="AN106" s="48"/>
      <c r="AO106" s="48"/>
      <c r="AP106" s="47"/>
      <c r="AQ106" s="47"/>
      <c r="AR106" s="47"/>
      <c r="AS106" s="47"/>
      <c r="AT106" s="49" t="str">
        <f aca="false">IF(M106="","",IFERROR(VLOOKUP(M106,Settings!$A$6:$C$8,3,FALSE()),""))</f>
        <v/>
      </c>
      <c r="AU106" s="49" t="str">
        <f aca="false">IF(A106="","",IF(LEN(IF((B106="")+(D106="")+(G106="")+(H106="")+(I106="")+(M106="")+(N106="")+(O106="")+(R106="")+(AV106="")&gt;0,((B106="")+(D106="")+(G106="")+(H106="")+(I106="")+(M106="")+(N106="")+(O106="")+(R106="")+(AV106=""))&amp;" required field(s) blank. ","")&amp;IF(AND(M106="High",AK106=""),"High tier: impact assessment date missing. ","")&amp;IF(AND(M106="High",AL106=""),"High tier: bias test date missing. ","")&amp;IF(AND(M106="High",AM106=""),"High tier: kill switch test missing. ","")&amp;IF(AND(M106&lt;&gt;"High",OR(T106="Yes",N106="Decision")),"Check tier: decisions about people or sensitive data are mandatory High (T01). ","")&amp;IF(AND(OR(D106="Bought (SaaS or licensed)",D106="Embedded in vendor product"),AO106=""),"Vendor review date missing. ","")&amp;IF(AND(AB106="Yes",AC106=""),"Transfer mechanism missing. ","")&amp;IF(AND(P106="Yes",Q106=""),"List the tools it can call. ","")&amp;IF(AND(AG106="High-risk",AP106=""),"EU high-risk: technical file status missing. ",""))=0,"OK",TRIM(IF((B106="")+(D106="")+(G106="")+(H106="")+(I106="")+(M106="")+(N106="")+(O106="")+(R106="")+(AV106="")&gt;0,((B106="")+(D106="")+(G106="")+(H106="")+(I106="")+(M106="")+(N106="")+(O106="")+(R106="")+(AV106=""))&amp;" required field(s) blank. ","")&amp;IF(AND(M106="High",AK106=""),"High tier: impact assessment date missing. ","")&amp;IF(AND(M106="High",AL106=""),"High tier: bias test date missing. ","")&amp;IF(AND(M106="High",AM106=""),"High tier: kill switch test missing. ","")&amp;IF(AND(M106&lt;&gt;"High",OR(T106="Yes",N106="Decision")),"Check tier: decisions about people or sensitive data are mandatory High (T01). ","")&amp;IF(AND(OR(D106="Bought (SaaS or licensed)",D106="Embedded in vendor product"),AO106=""),"Vendor review date missing. ","")&amp;IF(AND(AB106="Yes",AC106=""),"Transfer mechanism missing. ","")&amp;IF(AND(P106="Yes",Q106=""),"List the tools it can call. ","")&amp;IF(AND(AG106="High-risk",AP106=""),"EU high-risk: technical file status missing. ",""))))</f>
        <v/>
      </c>
      <c r="AV106" s="47"/>
      <c r="AW106" s="48"/>
      <c r="AX106" s="48"/>
      <c r="AY106" s="50" t="str">
        <f aca="false">IF(OR(AX106="",M106=""),"",EDATE(AX106,IFERROR(VLOOKUP(M106,Settings!$A$6:$B$8,2,FALSE()),12)))</f>
        <v/>
      </c>
      <c r="AZ106" s="49" t="str">
        <f aca="true">IF(A106="","",IF(AV106="Retired","Retired",IF(AY106="","Set last review",IF(AY106&lt;TODAY(),"Overdue",IF(AY106-TODAY()&lt;=Settings!$B$12,"Due soon","On track")))))</f>
        <v/>
      </c>
      <c r="BA106" s="47"/>
    </row>
    <row r="107" customFormat="false" ht="15" hidden="false" customHeight="false" outlineLevel="0" collapsed="false">
      <c r="A107" s="46"/>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8"/>
      <c r="AL107" s="48"/>
      <c r="AM107" s="48"/>
      <c r="AN107" s="48"/>
      <c r="AO107" s="48"/>
      <c r="AP107" s="47"/>
      <c r="AQ107" s="47"/>
      <c r="AR107" s="47"/>
      <c r="AS107" s="47"/>
      <c r="AT107" s="49" t="str">
        <f aca="false">IF(M107="","",IFERROR(VLOOKUP(M107,Settings!$A$6:$C$8,3,FALSE()),""))</f>
        <v/>
      </c>
      <c r="AU107" s="49" t="str">
        <f aca="false">IF(A107="","",IF(LEN(IF((B107="")+(D107="")+(G107="")+(H107="")+(I107="")+(M107="")+(N107="")+(O107="")+(R107="")+(AV107="")&gt;0,((B107="")+(D107="")+(G107="")+(H107="")+(I107="")+(M107="")+(N107="")+(O107="")+(R107="")+(AV107=""))&amp;" required field(s) blank. ","")&amp;IF(AND(M107="High",AK107=""),"High tier: impact assessment date missing. ","")&amp;IF(AND(M107="High",AL107=""),"High tier: bias test date missing. ","")&amp;IF(AND(M107="High",AM107=""),"High tier: kill switch test missing. ","")&amp;IF(AND(M107&lt;&gt;"High",OR(T107="Yes",N107="Decision")),"Check tier: decisions about people or sensitive data are mandatory High (T01). ","")&amp;IF(AND(OR(D107="Bought (SaaS or licensed)",D107="Embedded in vendor product"),AO107=""),"Vendor review date missing. ","")&amp;IF(AND(AB107="Yes",AC107=""),"Transfer mechanism missing. ","")&amp;IF(AND(P107="Yes",Q107=""),"List the tools it can call. ","")&amp;IF(AND(AG107="High-risk",AP107=""),"EU high-risk: technical file status missing. ",""))=0,"OK",TRIM(IF((B107="")+(D107="")+(G107="")+(H107="")+(I107="")+(M107="")+(N107="")+(O107="")+(R107="")+(AV107="")&gt;0,((B107="")+(D107="")+(G107="")+(H107="")+(I107="")+(M107="")+(N107="")+(O107="")+(R107="")+(AV107=""))&amp;" required field(s) blank. ","")&amp;IF(AND(M107="High",AK107=""),"High tier: impact assessment date missing. ","")&amp;IF(AND(M107="High",AL107=""),"High tier: bias test date missing. ","")&amp;IF(AND(M107="High",AM107=""),"High tier: kill switch test missing. ","")&amp;IF(AND(M107&lt;&gt;"High",OR(T107="Yes",N107="Decision")),"Check tier: decisions about people or sensitive data are mandatory High (T01). ","")&amp;IF(AND(OR(D107="Bought (SaaS or licensed)",D107="Embedded in vendor product"),AO107=""),"Vendor review date missing. ","")&amp;IF(AND(AB107="Yes",AC107=""),"Transfer mechanism missing. ","")&amp;IF(AND(P107="Yes",Q107=""),"List the tools it can call. ","")&amp;IF(AND(AG107="High-risk",AP107=""),"EU high-risk: technical file status missing. ",""))))</f>
        <v/>
      </c>
      <c r="AV107" s="47"/>
      <c r="AW107" s="48"/>
      <c r="AX107" s="48"/>
      <c r="AY107" s="50" t="str">
        <f aca="false">IF(OR(AX107="",M107=""),"",EDATE(AX107,IFERROR(VLOOKUP(M107,Settings!$A$6:$B$8,2,FALSE()),12)))</f>
        <v/>
      </c>
      <c r="AZ107" s="49" t="str">
        <f aca="true">IF(A107="","",IF(AV107="Retired","Retired",IF(AY107="","Set last review",IF(AY107&lt;TODAY(),"Overdue",IF(AY107-TODAY()&lt;=Settings!$B$12,"Due soon","On track")))))</f>
        <v/>
      </c>
      <c r="BA107" s="47"/>
    </row>
    <row r="108" customFormat="false" ht="15" hidden="false" customHeight="false" outlineLevel="0" collapsed="false">
      <c r="A108" s="46"/>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8"/>
      <c r="AL108" s="48"/>
      <c r="AM108" s="48"/>
      <c r="AN108" s="48"/>
      <c r="AO108" s="48"/>
      <c r="AP108" s="47"/>
      <c r="AQ108" s="47"/>
      <c r="AR108" s="47"/>
      <c r="AS108" s="47"/>
      <c r="AT108" s="49" t="str">
        <f aca="false">IF(M108="","",IFERROR(VLOOKUP(M108,Settings!$A$6:$C$8,3,FALSE()),""))</f>
        <v/>
      </c>
      <c r="AU108" s="49" t="str">
        <f aca="false">IF(A108="","",IF(LEN(IF((B108="")+(D108="")+(G108="")+(H108="")+(I108="")+(M108="")+(N108="")+(O108="")+(R108="")+(AV108="")&gt;0,((B108="")+(D108="")+(G108="")+(H108="")+(I108="")+(M108="")+(N108="")+(O108="")+(R108="")+(AV108=""))&amp;" required field(s) blank. ","")&amp;IF(AND(M108="High",AK108=""),"High tier: impact assessment date missing. ","")&amp;IF(AND(M108="High",AL108=""),"High tier: bias test date missing. ","")&amp;IF(AND(M108="High",AM108=""),"High tier: kill switch test missing. ","")&amp;IF(AND(M108&lt;&gt;"High",OR(T108="Yes",N108="Decision")),"Check tier: decisions about people or sensitive data are mandatory High (T01). ","")&amp;IF(AND(OR(D108="Bought (SaaS or licensed)",D108="Embedded in vendor product"),AO108=""),"Vendor review date missing. ","")&amp;IF(AND(AB108="Yes",AC108=""),"Transfer mechanism missing. ","")&amp;IF(AND(P108="Yes",Q108=""),"List the tools it can call. ","")&amp;IF(AND(AG108="High-risk",AP108=""),"EU high-risk: technical file status missing. ",""))=0,"OK",TRIM(IF((B108="")+(D108="")+(G108="")+(H108="")+(I108="")+(M108="")+(N108="")+(O108="")+(R108="")+(AV108="")&gt;0,((B108="")+(D108="")+(G108="")+(H108="")+(I108="")+(M108="")+(N108="")+(O108="")+(R108="")+(AV108=""))&amp;" required field(s) blank. ","")&amp;IF(AND(M108="High",AK108=""),"High tier: impact assessment date missing. ","")&amp;IF(AND(M108="High",AL108=""),"High tier: bias test date missing. ","")&amp;IF(AND(M108="High",AM108=""),"High tier: kill switch test missing. ","")&amp;IF(AND(M108&lt;&gt;"High",OR(T108="Yes",N108="Decision")),"Check tier: decisions about people or sensitive data are mandatory High (T01). ","")&amp;IF(AND(OR(D108="Bought (SaaS or licensed)",D108="Embedded in vendor product"),AO108=""),"Vendor review date missing. ","")&amp;IF(AND(AB108="Yes",AC108=""),"Transfer mechanism missing. ","")&amp;IF(AND(P108="Yes",Q108=""),"List the tools it can call. ","")&amp;IF(AND(AG108="High-risk",AP108=""),"EU high-risk: technical file status missing. ",""))))</f>
        <v/>
      </c>
      <c r="AV108" s="47"/>
      <c r="AW108" s="48"/>
      <c r="AX108" s="48"/>
      <c r="AY108" s="50" t="str">
        <f aca="false">IF(OR(AX108="",M108=""),"",EDATE(AX108,IFERROR(VLOOKUP(M108,Settings!$A$6:$B$8,2,FALSE()),12)))</f>
        <v/>
      </c>
      <c r="AZ108" s="49" t="str">
        <f aca="true">IF(A108="","",IF(AV108="Retired","Retired",IF(AY108="","Set last review",IF(AY108&lt;TODAY(),"Overdue",IF(AY108-TODAY()&lt;=Settings!$B$12,"Due soon","On track")))))</f>
        <v/>
      </c>
      <c r="BA108" s="47"/>
    </row>
    <row r="109" customFormat="false" ht="15" hidden="false" customHeight="false" outlineLevel="0" collapsed="false">
      <c r="A109" s="46"/>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8"/>
      <c r="AL109" s="48"/>
      <c r="AM109" s="48"/>
      <c r="AN109" s="48"/>
      <c r="AO109" s="48"/>
      <c r="AP109" s="47"/>
      <c r="AQ109" s="47"/>
      <c r="AR109" s="47"/>
      <c r="AS109" s="47"/>
      <c r="AT109" s="49" t="str">
        <f aca="false">IF(M109="","",IFERROR(VLOOKUP(M109,Settings!$A$6:$C$8,3,FALSE()),""))</f>
        <v/>
      </c>
      <c r="AU109" s="49" t="str">
        <f aca="false">IF(A109="","",IF(LEN(IF((B109="")+(D109="")+(G109="")+(H109="")+(I109="")+(M109="")+(N109="")+(O109="")+(R109="")+(AV109="")&gt;0,((B109="")+(D109="")+(G109="")+(H109="")+(I109="")+(M109="")+(N109="")+(O109="")+(R109="")+(AV109=""))&amp;" required field(s) blank. ","")&amp;IF(AND(M109="High",AK109=""),"High tier: impact assessment date missing. ","")&amp;IF(AND(M109="High",AL109=""),"High tier: bias test date missing. ","")&amp;IF(AND(M109="High",AM109=""),"High tier: kill switch test missing. ","")&amp;IF(AND(M109&lt;&gt;"High",OR(T109="Yes",N109="Decision")),"Check tier: decisions about people or sensitive data are mandatory High (T01). ","")&amp;IF(AND(OR(D109="Bought (SaaS or licensed)",D109="Embedded in vendor product"),AO109=""),"Vendor review date missing. ","")&amp;IF(AND(AB109="Yes",AC109=""),"Transfer mechanism missing. ","")&amp;IF(AND(P109="Yes",Q109=""),"List the tools it can call. ","")&amp;IF(AND(AG109="High-risk",AP109=""),"EU high-risk: technical file status missing. ",""))=0,"OK",TRIM(IF((B109="")+(D109="")+(G109="")+(H109="")+(I109="")+(M109="")+(N109="")+(O109="")+(R109="")+(AV109="")&gt;0,((B109="")+(D109="")+(G109="")+(H109="")+(I109="")+(M109="")+(N109="")+(O109="")+(R109="")+(AV109=""))&amp;" required field(s) blank. ","")&amp;IF(AND(M109="High",AK109=""),"High tier: impact assessment date missing. ","")&amp;IF(AND(M109="High",AL109=""),"High tier: bias test date missing. ","")&amp;IF(AND(M109="High",AM109=""),"High tier: kill switch test missing. ","")&amp;IF(AND(M109&lt;&gt;"High",OR(T109="Yes",N109="Decision")),"Check tier: decisions about people or sensitive data are mandatory High (T01). ","")&amp;IF(AND(OR(D109="Bought (SaaS or licensed)",D109="Embedded in vendor product"),AO109=""),"Vendor review date missing. ","")&amp;IF(AND(AB109="Yes",AC109=""),"Transfer mechanism missing. ","")&amp;IF(AND(P109="Yes",Q109=""),"List the tools it can call. ","")&amp;IF(AND(AG109="High-risk",AP109=""),"EU high-risk: technical file status missing. ",""))))</f>
        <v/>
      </c>
      <c r="AV109" s="47"/>
      <c r="AW109" s="48"/>
      <c r="AX109" s="48"/>
      <c r="AY109" s="50" t="str">
        <f aca="false">IF(OR(AX109="",M109=""),"",EDATE(AX109,IFERROR(VLOOKUP(M109,Settings!$A$6:$B$8,2,FALSE()),12)))</f>
        <v/>
      </c>
      <c r="AZ109" s="49" t="str">
        <f aca="true">IF(A109="","",IF(AV109="Retired","Retired",IF(AY109="","Set last review",IF(AY109&lt;TODAY(),"Overdue",IF(AY109-TODAY()&lt;=Settings!$B$12,"Due soon","On track")))))</f>
        <v/>
      </c>
      <c r="BA109" s="47"/>
    </row>
    <row r="110" customFormat="false" ht="15" hidden="false" customHeight="false" outlineLevel="0" collapsed="false">
      <c r="A110" s="46"/>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8"/>
      <c r="AL110" s="48"/>
      <c r="AM110" s="48"/>
      <c r="AN110" s="48"/>
      <c r="AO110" s="48"/>
      <c r="AP110" s="47"/>
      <c r="AQ110" s="47"/>
      <c r="AR110" s="47"/>
      <c r="AS110" s="47"/>
      <c r="AT110" s="49" t="str">
        <f aca="false">IF(M110="","",IFERROR(VLOOKUP(M110,Settings!$A$6:$C$8,3,FALSE()),""))</f>
        <v/>
      </c>
      <c r="AU110" s="49" t="str">
        <f aca="false">IF(A110="","",IF(LEN(IF((B110="")+(D110="")+(G110="")+(H110="")+(I110="")+(M110="")+(N110="")+(O110="")+(R110="")+(AV110="")&gt;0,((B110="")+(D110="")+(G110="")+(H110="")+(I110="")+(M110="")+(N110="")+(O110="")+(R110="")+(AV110=""))&amp;" required field(s) blank. ","")&amp;IF(AND(M110="High",AK110=""),"High tier: impact assessment date missing. ","")&amp;IF(AND(M110="High",AL110=""),"High tier: bias test date missing. ","")&amp;IF(AND(M110="High",AM110=""),"High tier: kill switch test missing. ","")&amp;IF(AND(M110&lt;&gt;"High",OR(T110="Yes",N110="Decision")),"Check tier: decisions about people or sensitive data are mandatory High (T01). ","")&amp;IF(AND(OR(D110="Bought (SaaS or licensed)",D110="Embedded in vendor product"),AO110=""),"Vendor review date missing. ","")&amp;IF(AND(AB110="Yes",AC110=""),"Transfer mechanism missing. ","")&amp;IF(AND(P110="Yes",Q110=""),"List the tools it can call. ","")&amp;IF(AND(AG110="High-risk",AP110=""),"EU high-risk: technical file status missing. ",""))=0,"OK",TRIM(IF((B110="")+(D110="")+(G110="")+(H110="")+(I110="")+(M110="")+(N110="")+(O110="")+(R110="")+(AV110="")&gt;0,((B110="")+(D110="")+(G110="")+(H110="")+(I110="")+(M110="")+(N110="")+(O110="")+(R110="")+(AV110=""))&amp;" required field(s) blank. ","")&amp;IF(AND(M110="High",AK110=""),"High tier: impact assessment date missing. ","")&amp;IF(AND(M110="High",AL110=""),"High tier: bias test date missing. ","")&amp;IF(AND(M110="High",AM110=""),"High tier: kill switch test missing. ","")&amp;IF(AND(M110&lt;&gt;"High",OR(T110="Yes",N110="Decision")),"Check tier: decisions about people or sensitive data are mandatory High (T01). ","")&amp;IF(AND(OR(D110="Bought (SaaS or licensed)",D110="Embedded in vendor product"),AO110=""),"Vendor review date missing. ","")&amp;IF(AND(AB110="Yes",AC110=""),"Transfer mechanism missing. ","")&amp;IF(AND(P110="Yes",Q110=""),"List the tools it can call. ","")&amp;IF(AND(AG110="High-risk",AP110=""),"EU high-risk: technical file status missing. ",""))))</f>
        <v/>
      </c>
      <c r="AV110" s="47"/>
      <c r="AW110" s="48"/>
      <c r="AX110" s="48"/>
      <c r="AY110" s="50" t="str">
        <f aca="false">IF(OR(AX110="",M110=""),"",EDATE(AX110,IFERROR(VLOOKUP(M110,Settings!$A$6:$B$8,2,FALSE()),12)))</f>
        <v/>
      </c>
      <c r="AZ110" s="49" t="str">
        <f aca="true">IF(A110="","",IF(AV110="Retired","Retired",IF(AY110="","Set last review",IF(AY110&lt;TODAY(),"Overdue",IF(AY110-TODAY()&lt;=Settings!$B$12,"Due soon","On track")))))</f>
        <v/>
      </c>
      <c r="BA110" s="47"/>
    </row>
    <row r="111" customFormat="false" ht="15" hidden="false" customHeight="false" outlineLevel="0" collapsed="false">
      <c r="A111" s="46"/>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8"/>
      <c r="AL111" s="48"/>
      <c r="AM111" s="48"/>
      <c r="AN111" s="48"/>
      <c r="AO111" s="48"/>
      <c r="AP111" s="47"/>
      <c r="AQ111" s="47"/>
      <c r="AR111" s="47"/>
      <c r="AS111" s="47"/>
      <c r="AT111" s="49" t="str">
        <f aca="false">IF(M111="","",IFERROR(VLOOKUP(M111,Settings!$A$6:$C$8,3,FALSE()),""))</f>
        <v/>
      </c>
      <c r="AU111" s="49" t="str">
        <f aca="false">IF(A111="","",IF(LEN(IF((B111="")+(D111="")+(G111="")+(H111="")+(I111="")+(M111="")+(N111="")+(O111="")+(R111="")+(AV111="")&gt;0,((B111="")+(D111="")+(G111="")+(H111="")+(I111="")+(M111="")+(N111="")+(O111="")+(R111="")+(AV111=""))&amp;" required field(s) blank. ","")&amp;IF(AND(M111="High",AK111=""),"High tier: impact assessment date missing. ","")&amp;IF(AND(M111="High",AL111=""),"High tier: bias test date missing. ","")&amp;IF(AND(M111="High",AM111=""),"High tier: kill switch test missing. ","")&amp;IF(AND(M111&lt;&gt;"High",OR(T111="Yes",N111="Decision")),"Check tier: decisions about people or sensitive data are mandatory High (T01). ","")&amp;IF(AND(OR(D111="Bought (SaaS or licensed)",D111="Embedded in vendor product"),AO111=""),"Vendor review date missing. ","")&amp;IF(AND(AB111="Yes",AC111=""),"Transfer mechanism missing. ","")&amp;IF(AND(P111="Yes",Q111=""),"List the tools it can call. ","")&amp;IF(AND(AG111="High-risk",AP111=""),"EU high-risk: technical file status missing. ",""))=0,"OK",TRIM(IF((B111="")+(D111="")+(G111="")+(H111="")+(I111="")+(M111="")+(N111="")+(O111="")+(R111="")+(AV111="")&gt;0,((B111="")+(D111="")+(G111="")+(H111="")+(I111="")+(M111="")+(N111="")+(O111="")+(R111="")+(AV111=""))&amp;" required field(s) blank. ","")&amp;IF(AND(M111="High",AK111=""),"High tier: impact assessment date missing. ","")&amp;IF(AND(M111="High",AL111=""),"High tier: bias test date missing. ","")&amp;IF(AND(M111="High",AM111=""),"High tier: kill switch test missing. ","")&amp;IF(AND(M111&lt;&gt;"High",OR(T111="Yes",N111="Decision")),"Check tier: decisions about people or sensitive data are mandatory High (T01). ","")&amp;IF(AND(OR(D111="Bought (SaaS or licensed)",D111="Embedded in vendor product"),AO111=""),"Vendor review date missing. ","")&amp;IF(AND(AB111="Yes",AC111=""),"Transfer mechanism missing. ","")&amp;IF(AND(P111="Yes",Q111=""),"List the tools it can call. ","")&amp;IF(AND(AG111="High-risk",AP111=""),"EU high-risk: technical file status missing. ",""))))</f>
        <v/>
      </c>
      <c r="AV111" s="47"/>
      <c r="AW111" s="48"/>
      <c r="AX111" s="48"/>
      <c r="AY111" s="50" t="str">
        <f aca="false">IF(OR(AX111="",M111=""),"",EDATE(AX111,IFERROR(VLOOKUP(M111,Settings!$A$6:$B$8,2,FALSE()),12)))</f>
        <v/>
      </c>
      <c r="AZ111" s="49" t="str">
        <f aca="true">IF(A111="","",IF(AV111="Retired","Retired",IF(AY111="","Set last review",IF(AY111&lt;TODAY(),"Overdue",IF(AY111-TODAY()&lt;=Settings!$B$12,"Due soon","On track")))))</f>
        <v/>
      </c>
      <c r="BA111" s="47"/>
    </row>
    <row r="112" customFormat="false" ht="15" hidden="false" customHeight="false" outlineLevel="0" collapsed="false">
      <c r="A112" s="46"/>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8"/>
      <c r="AL112" s="48"/>
      <c r="AM112" s="48"/>
      <c r="AN112" s="48"/>
      <c r="AO112" s="48"/>
      <c r="AP112" s="47"/>
      <c r="AQ112" s="47"/>
      <c r="AR112" s="47"/>
      <c r="AS112" s="47"/>
      <c r="AT112" s="49" t="str">
        <f aca="false">IF(M112="","",IFERROR(VLOOKUP(M112,Settings!$A$6:$C$8,3,FALSE()),""))</f>
        <v/>
      </c>
      <c r="AU112" s="49" t="str">
        <f aca="false">IF(A112="","",IF(LEN(IF((B112="")+(D112="")+(G112="")+(H112="")+(I112="")+(M112="")+(N112="")+(O112="")+(R112="")+(AV112="")&gt;0,((B112="")+(D112="")+(G112="")+(H112="")+(I112="")+(M112="")+(N112="")+(O112="")+(R112="")+(AV112=""))&amp;" required field(s) blank. ","")&amp;IF(AND(M112="High",AK112=""),"High tier: impact assessment date missing. ","")&amp;IF(AND(M112="High",AL112=""),"High tier: bias test date missing. ","")&amp;IF(AND(M112="High",AM112=""),"High tier: kill switch test missing. ","")&amp;IF(AND(M112&lt;&gt;"High",OR(T112="Yes",N112="Decision")),"Check tier: decisions about people or sensitive data are mandatory High (T01). ","")&amp;IF(AND(OR(D112="Bought (SaaS or licensed)",D112="Embedded in vendor product"),AO112=""),"Vendor review date missing. ","")&amp;IF(AND(AB112="Yes",AC112=""),"Transfer mechanism missing. ","")&amp;IF(AND(P112="Yes",Q112=""),"List the tools it can call. ","")&amp;IF(AND(AG112="High-risk",AP112=""),"EU high-risk: technical file status missing. ",""))=0,"OK",TRIM(IF((B112="")+(D112="")+(G112="")+(H112="")+(I112="")+(M112="")+(N112="")+(O112="")+(R112="")+(AV112="")&gt;0,((B112="")+(D112="")+(G112="")+(H112="")+(I112="")+(M112="")+(N112="")+(O112="")+(R112="")+(AV112=""))&amp;" required field(s) blank. ","")&amp;IF(AND(M112="High",AK112=""),"High tier: impact assessment date missing. ","")&amp;IF(AND(M112="High",AL112=""),"High tier: bias test date missing. ","")&amp;IF(AND(M112="High",AM112=""),"High tier: kill switch test missing. ","")&amp;IF(AND(M112&lt;&gt;"High",OR(T112="Yes",N112="Decision")),"Check tier: decisions about people or sensitive data are mandatory High (T01). ","")&amp;IF(AND(OR(D112="Bought (SaaS or licensed)",D112="Embedded in vendor product"),AO112=""),"Vendor review date missing. ","")&amp;IF(AND(AB112="Yes",AC112=""),"Transfer mechanism missing. ","")&amp;IF(AND(P112="Yes",Q112=""),"List the tools it can call. ","")&amp;IF(AND(AG112="High-risk",AP112=""),"EU high-risk: technical file status missing. ",""))))</f>
        <v/>
      </c>
      <c r="AV112" s="47"/>
      <c r="AW112" s="48"/>
      <c r="AX112" s="48"/>
      <c r="AY112" s="50" t="str">
        <f aca="false">IF(OR(AX112="",M112=""),"",EDATE(AX112,IFERROR(VLOOKUP(M112,Settings!$A$6:$B$8,2,FALSE()),12)))</f>
        <v/>
      </c>
      <c r="AZ112" s="49" t="str">
        <f aca="true">IF(A112="","",IF(AV112="Retired","Retired",IF(AY112="","Set last review",IF(AY112&lt;TODAY(),"Overdue",IF(AY112-TODAY()&lt;=Settings!$B$12,"Due soon","On track")))))</f>
        <v/>
      </c>
      <c r="BA112" s="47"/>
    </row>
    <row r="113" customFormat="false" ht="15" hidden="false" customHeight="false" outlineLevel="0" collapsed="false">
      <c r="A113" s="46"/>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8"/>
      <c r="AL113" s="48"/>
      <c r="AM113" s="48"/>
      <c r="AN113" s="48"/>
      <c r="AO113" s="48"/>
      <c r="AP113" s="47"/>
      <c r="AQ113" s="47"/>
      <c r="AR113" s="47"/>
      <c r="AS113" s="47"/>
      <c r="AT113" s="49" t="str">
        <f aca="false">IF(M113="","",IFERROR(VLOOKUP(M113,Settings!$A$6:$C$8,3,FALSE()),""))</f>
        <v/>
      </c>
      <c r="AU113" s="49" t="str">
        <f aca="false">IF(A113="","",IF(LEN(IF((B113="")+(D113="")+(G113="")+(H113="")+(I113="")+(M113="")+(N113="")+(O113="")+(R113="")+(AV113="")&gt;0,((B113="")+(D113="")+(G113="")+(H113="")+(I113="")+(M113="")+(N113="")+(O113="")+(R113="")+(AV113=""))&amp;" required field(s) blank. ","")&amp;IF(AND(M113="High",AK113=""),"High tier: impact assessment date missing. ","")&amp;IF(AND(M113="High",AL113=""),"High tier: bias test date missing. ","")&amp;IF(AND(M113="High",AM113=""),"High tier: kill switch test missing. ","")&amp;IF(AND(M113&lt;&gt;"High",OR(T113="Yes",N113="Decision")),"Check tier: decisions about people or sensitive data are mandatory High (T01). ","")&amp;IF(AND(OR(D113="Bought (SaaS or licensed)",D113="Embedded in vendor product"),AO113=""),"Vendor review date missing. ","")&amp;IF(AND(AB113="Yes",AC113=""),"Transfer mechanism missing. ","")&amp;IF(AND(P113="Yes",Q113=""),"List the tools it can call. ","")&amp;IF(AND(AG113="High-risk",AP113=""),"EU high-risk: technical file status missing. ",""))=0,"OK",TRIM(IF((B113="")+(D113="")+(G113="")+(H113="")+(I113="")+(M113="")+(N113="")+(O113="")+(R113="")+(AV113="")&gt;0,((B113="")+(D113="")+(G113="")+(H113="")+(I113="")+(M113="")+(N113="")+(O113="")+(R113="")+(AV113=""))&amp;" required field(s) blank. ","")&amp;IF(AND(M113="High",AK113=""),"High tier: impact assessment date missing. ","")&amp;IF(AND(M113="High",AL113=""),"High tier: bias test date missing. ","")&amp;IF(AND(M113="High",AM113=""),"High tier: kill switch test missing. ","")&amp;IF(AND(M113&lt;&gt;"High",OR(T113="Yes",N113="Decision")),"Check tier: decisions about people or sensitive data are mandatory High (T01). ","")&amp;IF(AND(OR(D113="Bought (SaaS or licensed)",D113="Embedded in vendor product"),AO113=""),"Vendor review date missing. ","")&amp;IF(AND(AB113="Yes",AC113=""),"Transfer mechanism missing. ","")&amp;IF(AND(P113="Yes",Q113=""),"List the tools it can call. ","")&amp;IF(AND(AG113="High-risk",AP113=""),"EU high-risk: technical file status missing. ",""))))</f>
        <v/>
      </c>
      <c r="AV113" s="47"/>
      <c r="AW113" s="48"/>
      <c r="AX113" s="48"/>
      <c r="AY113" s="50" t="str">
        <f aca="false">IF(OR(AX113="",M113=""),"",EDATE(AX113,IFERROR(VLOOKUP(M113,Settings!$A$6:$B$8,2,FALSE()),12)))</f>
        <v/>
      </c>
      <c r="AZ113" s="49" t="str">
        <f aca="true">IF(A113="","",IF(AV113="Retired","Retired",IF(AY113="","Set last review",IF(AY113&lt;TODAY(),"Overdue",IF(AY113-TODAY()&lt;=Settings!$B$12,"Due soon","On track")))))</f>
        <v/>
      </c>
      <c r="BA113" s="47"/>
    </row>
    <row r="114" customFormat="false" ht="15" hidden="false" customHeight="false" outlineLevel="0" collapsed="false">
      <c r="A114" s="46"/>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8"/>
      <c r="AL114" s="48"/>
      <c r="AM114" s="48"/>
      <c r="AN114" s="48"/>
      <c r="AO114" s="48"/>
      <c r="AP114" s="47"/>
      <c r="AQ114" s="47"/>
      <c r="AR114" s="47"/>
      <c r="AS114" s="47"/>
      <c r="AT114" s="49" t="str">
        <f aca="false">IF(M114="","",IFERROR(VLOOKUP(M114,Settings!$A$6:$C$8,3,FALSE()),""))</f>
        <v/>
      </c>
      <c r="AU114" s="49" t="str">
        <f aca="false">IF(A114="","",IF(LEN(IF((B114="")+(D114="")+(G114="")+(H114="")+(I114="")+(M114="")+(N114="")+(O114="")+(R114="")+(AV114="")&gt;0,((B114="")+(D114="")+(G114="")+(H114="")+(I114="")+(M114="")+(N114="")+(O114="")+(R114="")+(AV114=""))&amp;" required field(s) blank. ","")&amp;IF(AND(M114="High",AK114=""),"High tier: impact assessment date missing. ","")&amp;IF(AND(M114="High",AL114=""),"High tier: bias test date missing. ","")&amp;IF(AND(M114="High",AM114=""),"High tier: kill switch test missing. ","")&amp;IF(AND(M114&lt;&gt;"High",OR(T114="Yes",N114="Decision")),"Check tier: decisions about people or sensitive data are mandatory High (T01). ","")&amp;IF(AND(OR(D114="Bought (SaaS or licensed)",D114="Embedded in vendor product"),AO114=""),"Vendor review date missing. ","")&amp;IF(AND(AB114="Yes",AC114=""),"Transfer mechanism missing. ","")&amp;IF(AND(P114="Yes",Q114=""),"List the tools it can call. ","")&amp;IF(AND(AG114="High-risk",AP114=""),"EU high-risk: technical file status missing. ",""))=0,"OK",TRIM(IF((B114="")+(D114="")+(G114="")+(H114="")+(I114="")+(M114="")+(N114="")+(O114="")+(R114="")+(AV114="")&gt;0,((B114="")+(D114="")+(G114="")+(H114="")+(I114="")+(M114="")+(N114="")+(O114="")+(R114="")+(AV114=""))&amp;" required field(s) blank. ","")&amp;IF(AND(M114="High",AK114=""),"High tier: impact assessment date missing. ","")&amp;IF(AND(M114="High",AL114=""),"High tier: bias test date missing. ","")&amp;IF(AND(M114="High",AM114=""),"High tier: kill switch test missing. ","")&amp;IF(AND(M114&lt;&gt;"High",OR(T114="Yes",N114="Decision")),"Check tier: decisions about people or sensitive data are mandatory High (T01). ","")&amp;IF(AND(OR(D114="Bought (SaaS or licensed)",D114="Embedded in vendor product"),AO114=""),"Vendor review date missing. ","")&amp;IF(AND(AB114="Yes",AC114=""),"Transfer mechanism missing. ","")&amp;IF(AND(P114="Yes",Q114=""),"List the tools it can call. ","")&amp;IF(AND(AG114="High-risk",AP114=""),"EU high-risk: technical file status missing. ",""))))</f>
        <v/>
      </c>
      <c r="AV114" s="47"/>
      <c r="AW114" s="48"/>
      <c r="AX114" s="48"/>
      <c r="AY114" s="50" t="str">
        <f aca="false">IF(OR(AX114="",M114=""),"",EDATE(AX114,IFERROR(VLOOKUP(M114,Settings!$A$6:$B$8,2,FALSE()),12)))</f>
        <v/>
      </c>
      <c r="AZ114" s="49" t="str">
        <f aca="true">IF(A114="","",IF(AV114="Retired","Retired",IF(AY114="","Set last review",IF(AY114&lt;TODAY(),"Overdue",IF(AY114-TODAY()&lt;=Settings!$B$12,"Due soon","On track")))))</f>
        <v/>
      </c>
      <c r="BA114" s="47"/>
    </row>
    <row r="115" customFormat="false" ht="15" hidden="false" customHeight="false" outlineLevel="0" collapsed="false">
      <c r="A115" s="46"/>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8"/>
      <c r="AL115" s="48"/>
      <c r="AM115" s="48"/>
      <c r="AN115" s="48"/>
      <c r="AO115" s="48"/>
      <c r="AP115" s="47"/>
      <c r="AQ115" s="47"/>
      <c r="AR115" s="47"/>
      <c r="AS115" s="47"/>
      <c r="AT115" s="49" t="str">
        <f aca="false">IF(M115="","",IFERROR(VLOOKUP(M115,Settings!$A$6:$C$8,3,FALSE()),""))</f>
        <v/>
      </c>
      <c r="AU115" s="49" t="str">
        <f aca="false">IF(A115="","",IF(LEN(IF((B115="")+(D115="")+(G115="")+(H115="")+(I115="")+(M115="")+(N115="")+(O115="")+(R115="")+(AV115="")&gt;0,((B115="")+(D115="")+(G115="")+(H115="")+(I115="")+(M115="")+(N115="")+(O115="")+(R115="")+(AV115=""))&amp;" required field(s) blank. ","")&amp;IF(AND(M115="High",AK115=""),"High tier: impact assessment date missing. ","")&amp;IF(AND(M115="High",AL115=""),"High tier: bias test date missing. ","")&amp;IF(AND(M115="High",AM115=""),"High tier: kill switch test missing. ","")&amp;IF(AND(M115&lt;&gt;"High",OR(T115="Yes",N115="Decision")),"Check tier: decisions about people or sensitive data are mandatory High (T01). ","")&amp;IF(AND(OR(D115="Bought (SaaS or licensed)",D115="Embedded in vendor product"),AO115=""),"Vendor review date missing. ","")&amp;IF(AND(AB115="Yes",AC115=""),"Transfer mechanism missing. ","")&amp;IF(AND(P115="Yes",Q115=""),"List the tools it can call. ","")&amp;IF(AND(AG115="High-risk",AP115=""),"EU high-risk: technical file status missing. ",""))=0,"OK",TRIM(IF((B115="")+(D115="")+(G115="")+(H115="")+(I115="")+(M115="")+(N115="")+(O115="")+(R115="")+(AV115="")&gt;0,((B115="")+(D115="")+(G115="")+(H115="")+(I115="")+(M115="")+(N115="")+(O115="")+(R115="")+(AV115=""))&amp;" required field(s) blank. ","")&amp;IF(AND(M115="High",AK115=""),"High tier: impact assessment date missing. ","")&amp;IF(AND(M115="High",AL115=""),"High tier: bias test date missing. ","")&amp;IF(AND(M115="High",AM115=""),"High tier: kill switch test missing. ","")&amp;IF(AND(M115&lt;&gt;"High",OR(T115="Yes",N115="Decision")),"Check tier: decisions about people or sensitive data are mandatory High (T01). ","")&amp;IF(AND(OR(D115="Bought (SaaS or licensed)",D115="Embedded in vendor product"),AO115=""),"Vendor review date missing. ","")&amp;IF(AND(AB115="Yes",AC115=""),"Transfer mechanism missing. ","")&amp;IF(AND(P115="Yes",Q115=""),"List the tools it can call. ","")&amp;IF(AND(AG115="High-risk",AP115=""),"EU high-risk: technical file status missing. ",""))))</f>
        <v/>
      </c>
      <c r="AV115" s="47"/>
      <c r="AW115" s="48"/>
      <c r="AX115" s="48"/>
      <c r="AY115" s="50" t="str">
        <f aca="false">IF(OR(AX115="",M115=""),"",EDATE(AX115,IFERROR(VLOOKUP(M115,Settings!$A$6:$B$8,2,FALSE()),12)))</f>
        <v/>
      </c>
      <c r="AZ115" s="49" t="str">
        <f aca="true">IF(A115="","",IF(AV115="Retired","Retired",IF(AY115="","Set last review",IF(AY115&lt;TODAY(),"Overdue",IF(AY115-TODAY()&lt;=Settings!$B$12,"Due soon","On track")))))</f>
        <v/>
      </c>
      <c r="BA115" s="47"/>
    </row>
    <row r="116" customFormat="false" ht="15" hidden="false" customHeight="false" outlineLevel="0" collapsed="false">
      <c r="A116" s="46"/>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8"/>
      <c r="AL116" s="48"/>
      <c r="AM116" s="48"/>
      <c r="AN116" s="48"/>
      <c r="AO116" s="48"/>
      <c r="AP116" s="47"/>
      <c r="AQ116" s="47"/>
      <c r="AR116" s="47"/>
      <c r="AS116" s="47"/>
      <c r="AT116" s="49" t="str">
        <f aca="false">IF(M116="","",IFERROR(VLOOKUP(M116,Settings!$A$6:$C$8,3,FALSE()),""))</f>
        <v/>
      </c>
      <c r="AU116" s="49" t="str">
        <f aca="false">IF(A116="","",IF(LEN(IF((B116="")+(D116="")+(G116="")+(H116="")+(I116="")+(M116="")+(N116="")+(O116="")+(R116="")+(AV116="")&gt;0,((B116="")+(D116="")+(G116="")+(H116="")+(I116="")+(M116="")+(N116="")+(O116="")+(R116="")+(AV116=""))&amp;" required field(s) blank. ","")&amp;IF(AND(M116="High",AK116=""),"High tier: impact assessment date missing. ","")&amp;IF(AND(M116="High",AL116=""),"High tier: bias test date missing. ","")&amp;IF(AND(M116="High",AM116=""),"High tier: kill switch test missing. ","")&amp;IF(AND(M116&lt;&gt;"High",OR(T116="Yes",N116="Decision")),"Check tier: decisions about people or sensitive data are mandatory High (T01). ","")&amp;IF(AND(OR(D116="Bought (SaaS or licensed)",D116="Embedded in vendor product"),AO116=""),"Vendor review date missing. ","")&amp;IF(AND(AB116="Yes",AC116=""),"Transfer mechanism missing. ","")&amp;IF(AND(P116="Yes",Q116=""),"List the tools it can call. ","")&amp;IF(AND(AG116="High-risk",AP116=""),"EU high-risk: technical file status missing. ",""))=0,"OK",TRIM(IF((B116="")+(D116="")+(G116="")+(H116="")+(I116="")+(M116="")+(N116="")+(O116="")+(R116="")+(AV116="")&gt;0,((B116="")+(D116="")+(G116="")+(H116="")+(I116="")+(M116="")+(N116="")+(O116="")+(R116="")+(AV116=""))&amp;" required field(s) blank. ","")&amp;IF(AND(M116="High",AK116=""),"High tier: impact assessment date missing. ","")&amp;IF(AND(M116="High",AL116=""),"High tier: bias test date missing. ","")&amp;IF(AND(M116="High",AM116=""),"High tier: kill switch test missing. ","")&amp;IF(AND(M116&lt;&gt;"High",OR(T116="Yes",N116="Decision")),"Check tier: decisions about people or sensitive data are mandatory High (T01). ","")&amp;IF(AND(OR(D116="Bought (SaaS or licensed)",D116="Embedded in vendor product"),AO116=""),"Vendor review date missing. ","")&amp;IF(AND(AB116="Yes",AC116=""),"Transfer mechanism missing. ","")&amp;IF(AND(P116="Yes",Q116=""),"List the tools it can call. ","")&amp;IF(AND(AG116="High-risk",AP116=""),"EU high-risk: technical file status missing. ",""))))</f>
        <v/>
      </c>
      <c r="AV116" s="47"/>
      <c r="AW116" s="48"/>
      <c r="AX116" s="48"/>
      <c r="AY116" s="50" t="str">
        <f aca="false">IF(OR(AX116="",M116=""),"",EDATE(AX116,IFERROR(VLOOKUP(M116,Settings!$A$6:$B$8,2,FALSE()),12)))</f>
        <v/>
      </c>
      <c r="AZ116" s="49" t="str">
        <f aca="true">IF(A116="","",IF(AV116="Retired","Retired",IF(AY116="","Set last review",IF(AY116&lt;TODAY(),"Overdue",IF(AY116-TODAY()&lt;=Settings!$B$12,"Due soon","On track")))))</f>
        <v/>
      </c>
      <c r="BA116" s="47"/>
    </row>
    <row r="117" customFormat="false" ht="15" hidden="false" customHeight="false" outlineLevel="0" collapsed="false">
      <c r="A117" s="46"/>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8"/>
      <c r="AL117" s="48"/>
      <c r="AM117" s="48"/>
      <c r="AN117" s="48"/>
      <c r="AO117" s="48"/>
      <c r="AP117" s="47"/>
      <c r="AQ117" s="47"/>
      <c r="AR117" s="47"/>
      <c r="AS117" s="47"/>
      <c r="AT117" s="49" t="str">
        <f aca="false">IF(M117="","",IFERROR(VLOOKUP(M117,Settings!$A$6:$C$8,3,FALSE()),""))</f>
        <v/>
      </c>
      <c r="AU117" s="49" t="str">
        <f aca="false">IF(A117="","",IF(LEN(IF((B117="")+(D117="")+(G117="")+(H117="")+(I117="")+(M117="")+(N117="")+(O117="")+(R117="")+(AV117="")&gt;0,((B117="")+(D117="")+(G117="")+(H117="")+(I117="")+(M117="")+(N117="")+(O117="")+(R117="")+(AV117=""))&amp;" required field(s) blank. ","")&amp;IF(AND(M117="High",AK117=""),"High tier: impact assessment date missing. ","")&amp;IF(AND(M117="High",AL117=""),"High tier: bias test date missing. ","")&amp;IF(AND(M117="High",AM117=""),"High tier: kill switch test missing. ","")&amp;IF(AND(M117&lt;&gt;"High",OR(T117="Yes",N117="Decision")),"Check tier: decisions about people or sensitive data are mandatory High (T01). ","")&amp;IF(AND(OR(D117="Bought (SaaS or licensed)",D117="Embedded in vendor product"),AO117=""),"Vendor review date missing. ","")&amp;IF(AND(AB117="Yes",AC117=""),"Transfer mechanism missing. ","")&amp;IF(AND(P117="Yes",Q117=""),"List the tools it can call. ","")&amp;IF(AND(AG117="High-risk",AP117=""),"EU high-risk: technical file status missing. ",""))=0,"OK",TRIM(IF((B117="")+(D117="")+(G117="")+(H117="")+(I117="")+(M117="")+(N117="")+(O117="")+(R117="")+(AV117="")&gt;0,((B117="")+(D117="")+(G117="")+(H117="")+(I117="")+(M117="")+(N117="")+(O117="")+(R117="")+(AV117=""))&amp;" required field(s) blank. ","")&amp;IF(AND(M117="High",AK117=""),"High tier: impact assessment date missing. ","")&amp;IF(AND(M117="High",AL117=""),"High tier: bias test date missing. ","")&amp;IF(AND(M117="High",AM117=""),"High tier: kill switch test missing. ","")&amp;IF(AND(M117&lt;&gt;"High",OR(T117="Yes",N117="Decision")),"Check tier: decisions about people or sensitive data are mandatory High (T01). ","")&amp;IF(AND(OR(D117="Bought (SaaS or licensed)",D117="Embedded in vendor product"),AO117=""),"Vendor review date missing. ","")&amp;IF(AND(AB117="Yes",AC117=""),"Transfer mechanism missing. ","")&amp;IF(AND(P117="Yes",Q117=""),"List the tools it can call. ","")&amp;IF(AND(AG117="High-risk",AP117=""),"EU high-risk: technical file status missing. ",""))))</f>
        <v/>
      </c>
      <c r="AV117" s="47"/>
      <c r="AW117" s="48"/>
      <c r="AX117" s="48"/>
      <c r="AY117" s="50" t="str">
        <f aca="false">IF(OR(AX117="",M117=""),"",EDATE(AX117,IFERROR(VLOOKUP(M117,Settings!$A$6:$B$8,2,FALSE()),12)))</f>
        <v/>
      </c>
      <c r="AZ117" s="49" t="str">
        <f aca="true">IF(A117="","",IF(AV117="Retired","Retired",IF(AY117="","Set last review",IF(AY117&lt;TODAY(),"Overdue",IF(AY117-TODAY()&lt;=Settings!$B$12,"Due soon","On track")))))</f>
        <v/>
      </c>
      <c r="BA117" s="47"/>
    </row>
    <row r="118" customFormat="false" ht="15" hidden="false" customHeight="false" outlineLevel="0" collapsed="false">
      <c r="A118" s="46"/>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8"/>
      <c r="AL118" s="48"/>
      <c r="AM118" s="48"/>
      <c r="AN118" s="48"/>
      <c r="AO118" s="48"/>
      <c r="AP118" s="47"/>
      <c r="AQ118" s="47"/>
      <c r="AR118" s="47"/>
      <c r="AS118" s="47"/>
      <c r="AT118" s="49" t="str">
        <f aca="false">IF(M118="","",IFERROR(VLOOKUP(M118,Settings!$A$6:$C$8,3,FALSE()),""))</f>
        <v/>
      </c>
      <c r="AU118" s="49" t="str">
        <f aca="false">IF(A118="","",IF(LEN(IF((B118="")+(D118="")+(G118="")+(H118="")+(I118="")+(M118="")+(N118="")+(O118="")+(R118="")+(AV118="")&gt;0,((B118="")+(D118="")+(G118="")+(H118="")+(I118="")+(M118="")+(N118="")+(O118="")+(R118="")+(AV118=""))&amp;" required field(s) blank. ","")&amp;IF(AND(M118="High",AK118=""),"High tier: impact assessment date missing. ","")&amp;IF(AND(M118="High",AL118=""),"High tier: bias test date missing. ","")&amp;IF(AND(M118="High",AM118=""),"High tier: kill switch test missing. ","")&amp;IF(AND(M118&lt;&gt;"High",OR(T118="Yes",N118="Decision")),"Check tier: decisions about people or sensitive data are mandatory High (T01). ","")&amp;IF(AND(OR(D118="Bought (SaaS or licensed)",D118="Embedded in vendor product"),AO118=""),"Vendor review date missing. ","")&amp;IF(AND(AB118="Yes",AC118=""),"Transfer mechanism missing. ","")&amp;IF(AND(P118="Yes",Q118=""),"List the tools it can call. ","")&amp;IF(AND(AG118="High-risk",AP118=""),"EU high-risk: technical file status missing. ",""))=0,"OK",TRIM(IF((B118="")+(D118="")+(G118="")+(H118="")+(I118="")+(M118="")+(N118="")+(O118="")+(R118="")+(AV118="")&gt;0,((B118="")+(D118="")+(G118="")+(H118="")+(I118="")+(M118="")+(N118="")+(O118="")+(R118="")+(AV118=""))&amp;" required field(s) blank. ","")&amp;IF(AND(M118="High",AK118=""),"High tier: impact assessment date missing. ","")&amp;IF(AND(M118="High",AL118=""),"High tier: bias test date missing. ","")&amp;IF(AND(M118="High",AM118=""),"High tier: kill switch test missing. ","")&amp;IF(AND(M118&lt;&gt;"High",OR(T118="Yes",N118="Decision")),"Check tier: decisions about people or sensitive data are mandatory High (T01). ","")&amp;IF(AND(OR(D118="Bought (SaaS or licensed)",D118="Embedded in vendor product"),AO118=""),"Vendor review date missing. ","")&amp;IF(AND(AB118="Yes",AC118=""),"Transfer mechanism missing. ","")&amp;IF(AND(P118="Yes",Q118=""),"List the tools it can call. ","")&amp;IF(AND(AG118="High-risk",AP118=""),"EU high-risk: technical file status missing. ",""))))</f>
        <v/>
      </c>
      <c r="AV118" s="47"/>
      <c r="AW118" s="48"/>
      <c r="AX118" s="48"/>
      <c r="AY118" s="50" t="str">
        <f aca="false">IF(OR(AX118="",M118=""),"",EDATE(AX118,IFERROR(VLOOKUP(M118,Settings!$A$6:$B$8,2,FALSE()),12)))</f>
        <v/>
      </c>
      <c r="AZ118" s="49" t="str">
        <f aca="true">IF(A118="","",IF(AV118="Retired","Retired",IF(AY118="","Set last review",IF(AY118&lt;TODAY(),"Overdue",IF(AY118-TODAY()&lt;=Settings!$B$12,"Due soon","On track")))))</f>
        <v/>
      </c>
      <c r="BA118" s="47"/>
    </row>
    <row r="119" customFormat="false" ht="15" hidden="false" customHeight="false" outlineLevel="0" collapsed="false">
      <c r="A119" s="46"/>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8"/>
      <c r="AL119" s="48"/>
      <c r="AM119" s="48"/>
      <c r="AN119" s="48"/>
      <c r="AO119" s="48"/>
      <c r="AP119" s="47"/>
      <c r="AQ119" s="47"/>
      <c r="AR119" s="47"/>
      <c r="AS119" s="47"/>
      <c r="AT119" s="49" t="str">
        <f aca="false">IF(M119="","",IFERROR(VLOOKUP(M119,Settings!$A$6:$C$8,3,FALSE()),""))</f>
        <v/>
      </c>
      <c r="AU119" s="49" t="str">
        <f aca="false">IF(A119="","",IF(LEN(IF((B119="")+(D119="")+(G119="")+(H119="")+(I119="")+(M119="")+(N119="")+(O119="")+(R119="")+(AV119="")&gt;0,((B119="")+(D119="")+(G119="")+(H119="")+(I119="")+(M119="")+(N119="")+(O119="")+(R119="")+(AV119=""))&amp;" required field(s) blank. ","")&amp;IF(AND(M119="High",AK119=""),"High tier: impact assessment date missing. ","")&amp;IF(AND(M119="High",AL119=""),"High tier: bias test date missing. ","")&amp;IF(AND(M119="High",AM119=""),"High tier: kill switch test missing. ","")&amp;IF(AND(M119&lt;&gt;"High",OR(T119="Yes",N119="Decision")),"Check tier: decisions about people or sensitive data are mandatory High (T01). ","")&amp;IF(AND(OR(D119="Bought (SaaS or licensed)",D119="Embedded in vendor product"),AO119=""),"Vendor review date missing. ","")&amp;IF(AND(AB119="Yes",AC119=""),"Transfer mechanism missing. ","")&amp;IF(AND(P119="Yes",Q119=""),"List the tools it can call. ","")&amp;IF(AND(AG119="High-risk",AP119=""),"EU high-risk: technical file status missing. ",""))=0,"OK",TRIM(IF((B119="")+(D119="")+(G119="")+(H119="")+(I119="")+(M119="")+(N119="")+(O119="")+(R119="")+(AV119="")&gt;0,((B119="")+(D119="")+(G119="")+(H119="")+(I119="")+(M119="")+(N119="")+(O119="")+(R119="")+(AV119=""))&amp;" required field(s) blank. ","")&amp;IF(AND(M119="High",AK119=""),"High tier: impact assessment date missing. ","")&amp;IF(AND(M119="High",AL119=""),"High tier: bias test date missing. ","")&amp;IF(AND(M119="High",AM119=""),"High tier: kill switch test missing. ","")&amp;IF(AND(M119&lt;&gt;"High",OR(T119="Yes",N119="Decision")),"Check tier: decisions about people or sensitive data are mandatory High (T01). ","")&amp;IF(AND(OR(D119="Bought (SaaS or licensed)",D119="Embedded in vendor product"),AO119=""),"Vendor review date missing. ","")&amp;IF(AND(AB119="Yes",AC119=""),"Transfer mechanism missing. ","")&amp;IF(AND(P119="Yes",Q119=""),"List the tools it can call. ","")&amp;IF(AND(AG119="High-risk",AP119=""),"EU high-risk: technical file status missing. ",""))))</f>
        <v/>
      </c>
      <c r="AV119" s="47"/>
      <c r="AW119" s="48"/>
      <c r="AX119" s="48"/>
      <c r="AY119" s="50" t="str">
        <f aca="false">IF(OR(AX119="",M119=""),"",EDATE(AX119,IFERROR(VLOOKUP(M119,Settings!$A$6:$B$8,2,FALSE()),12)))</f>
        <v/>
      </c>
      <c r="AZ119" s="49" t="str">
        <f aca="true">IF(A119="","",IF(AV119="Retired","Retired",IF(AY119="","Set last review",IF(AY119&lt;TODAY(),"Overdue",IF(AY119-TODAY()&lt;=Settings!$B$12,"Due soon","On track")))))</f>
        <v/>
      </c>
      <c r="BA119" s="47"/>
    </row>
    <row r="120" customFormat="false" ht="15" hidden="false" customHeight="false" outlineLevel="0" collapsed="false">
      <c r="A120" s="46"/>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8"/>
      <c r="AL120" s="48"/>
      <c r="AM120" s="48"/>
      <c r="AN120" s="48"/>
      <c r="AO120" s="48"/>
      <c r="AP120" s="47"/>
      <c r="AQ120" s="47"/>
      <c r="AR120" s="47"/>
      <c r="AS120" s="47"/>
      <c r="AT120" s="49" t="str">
        <f aca="false">IF(M120="","",IFERROR(VLOOKUP(M120,Settings!$A$6:$C$8,3,FALSE()),""))</f>
        <v/>
      </c>
      <c r="AU120" s="49" t="str">
        <f aca="false">IF(A120="","",IF(LEN(IF((B120="")+(D120="")+(G120="")+(H120="")+(I120="")+(M120="")+(N120="")+(O120="")+(R120="")+(AV120="")&gt;0,((B120="")+(D120="")+(G120="")+(H120="")+(I120="")+(M120="")+(N120="")+(O120="")+(R120="")+(AV120=""))&amp;" required field(s) blank. ","")&amp;IF(AND(M120="High",AK120=""),"High tier: impact assessment date missing. ","")&amp;IF(AND(M120="High",AL120=""),"High tier: bias test date missing. ","")&amp;IF(AND(M120="High",AM120=""),"High tier: kill switch test missing. ","")&amp;IF(AND(M120&lt;&gt;"High",OR(T120="Yes",N120="Decision")),"Check tier: decisions about people or sensitive data are mandatory High (T01). ","")&amp;IF(AND(OR(D120="Bought (SaaS or licensed)",D120="Embedded in vendor product"),AO120=""),"Vendor review date missing. ","")&amp;IF(AND(AB120="Yes",AC120=""),"Transfer mechanism missing. ","")&amp;IF(AND(P120="Yes",Q120=""),"List the tools it can call. ","")&amp;IF(AND(AG120="High-risk",AP120=""),"EU high-risk: technical file status missing. ",""))=0,"OK",TRIM(IF((B120="")+(D120="")+(G120="")+(H120="")+(I120="")+(M120="")+(N120="")+(O120="")+(R120="")+(AV120="")&gt;0,((B120="")+(D120="")+(G120="")+(H120="")+(I120="")+(M120="")+(N120="")+(O120="")+(R120="")+(AV120=""))&amp;" required field(s) blank. ","")&amp;IF(AND(M120="High",AK120=""),"High tier: impact assessment date missing. ","")&amp;IF(AND(M120="High",AL120=""),"High tier: bias test date missing. ","")&amp;IF(AND(M120="High",AM120=""),"High tier: kill switch test missing. ","")&amp;IF(AND(M120&lt;&gt;"High",OR(T120="Yes",N120="Decision")),"Check tier: decisions about people or sensitive data are mandatory High (T01). ","")&amp;IF(AND(OR(D120="Bought (SaaS or licensed)",D120="Embedded in vendor product"),AO120=""),"Vendor review date missing. ","")&amp;IF(AND(AB120="Yes",AC120=""),"Transfer mechanism missing. ","")&amp;IF(AND(P120="Yes",Q120=""),"List the tools it can call. ","")&amp;IF(AND(AG120="High-risk",AP120=""),"EU high-risk: technical file status missing. ",""))))</f>
        <v/>
      </c>
      <c r="AV120" s="47"/>
      <c r="AW120" s="48"/>
      <c r="AX120" s="48"/>
      <c r="AY120" s="50" t="str">
        <f aca="false">IF(OR(AX120="",M120=""),"",EDATE(AX120,IFERROR(VLOOKUP(M120,Settings!$A$6:$B$8,2,FALSE()),12)))</f>
        <v/>
      </c>
      <c r="AZ120" s="49" t="str">
        <f aca="true">IF(A120="","",IF(AV120="Retired","Retired",IF(AY120="","Set last review",IF(AY120&lt;TODAY(),"Overdue",IF(AY120-TODAY()&lt;=Settings!$B$12,"Due soon","On track")))))</f>
        <v/>
      </c>
      <c r="BA120" s="47"/>
    </row>
    <row r="121" customFormat="false" ht="15" hidden="false" customHeight="false" outlineLevel="0" collapsed="false">
      <c r="A121" s="46"/>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8"/>
      <c r="AL121" s="48"/>
      <c r="AM121" s="48"/>
      <c r="AN121" s="48"/>
      <c r="AO121" s="48"/>
      <c r="AP121" s="47"/>
      <c r="AQ121" s="47"/>
      <c r="AR121" s="47"/>
      <c r="AS121" s="47"/>
      <c r="AT121" s="49" t="str">
        <f aca="false">IF(M121="","",IFERROR(VLOOKUP(M121,Settings!$A$6:$C$8,3,FALSE()),""))</f>
        <v/>
      </c>
      <c r="AU121" s="49" t="str">
        <f aca="false">IF(A121="","",IF(LEN(IF((B121="")+(D121="")+(G121="")+(H121="")+(I121="")+(M121="")+(N121="")+(O121="")+(R121="")+(AV121="")&gt;0,((B121="")+(D121="")+(G121="")+(H121="")+(I121="")+(M121="")+(N121="")+(O121="")+(R121="")+(AV121=""))&amp;" required field(s) blank. ","")&amp;IF(AND(M121="High",AK121=""),"High tier: impact assessment date missing. ","")&amp;IF(AND(M121="High",AL121=""),"High tier: bias test date missing. ","")&amp;IF(AND(M121="High",AM121=""),"High tier: kill switch test missing. ","")&amp;IF(AND(M121&lt;&gt;"High",OR(T121="Yes",N121="Decision")),"Check tier: decisions about people or sensitive data are mandatory High (T01). ","")&amp;IF(AND(OR(D121="Bought (SaaS or licensed)",D121="Embedded in vendor product"),AO121=""),"Vendor review date missing. ","")&amp;IF(AND(AB121="Yes",AC121=""),"Transfer mechanism missing. ","")&amp;IF(AND(P121="Yes",Q121=""),"List the tools it can call. ","")&amp;IF(AND(AG121="High-risk",AP121=""),"EU high-risk: technical file status missing. ",""))=0,"OK",TRIM(IF((B121="")+(D121="")+(G121="")+(H121="")+(I121="")+(M121="")+(N121="")+(O121="")+(R121="")+(AV121="")&gt;0,((B121="")+(D121="")+(G121="")+(H121="")+(I121="")+(M121="")+(N121="")+(O121="")+(R121="")+(AV121=""))&amp;" required field(s) blank. ","")&amp;IF(AND(M121="High",AK121=""),"High tier: impact assessment date missing. ","")&amp;IF(AND(M121="High",AL121=""),"High tier: bias test date missing. ","")&amp;IF(AND(M121="High",AM121=""),"High tier: kill switch test missing. ","")&amp;IF(AND(M121&lt;&gt;"High",OR(T121="Yes",N121="Decision")),"Check tier: decisions about people or sensitive data are mandatory High (T01). ","")&amp;IF(AND(OR(D121="Bought (SaaS or licensed)",D121="Embedded in vendor product"),AO121=""),"Vendor review date missing. ","")&amp;IF(AND(AB121="Yes",AC121=""),"Transfer mechanism missing. ","")&amp;IF(AND(P121="Yes",Q121=""),"List the tools it can call. ","")&amp;IF(AND(AG121="High-risk",AP121=""),"EU high-risk: technical file status missing. ",""))))</f>
        <v/>
      </c>
      <c r="AV121" s="47"/>
      <c r="AW121" s="48"/>
      <c r="AX121" s="48"/>
      <c r="AY121" s="50" t="str">
        <f aca="false">IF(OR(AX121="",M121=""),"",EDATE(AX121,IFERROR(VLOOKUP(M121,Settings!$A$6:$B$8,2,FALSE()),12)))</f>
        <v/>
      </c>
      <c r="AZ121" s="49" t="str">
        <f aca="true">IF(A121="","",IF(AV121="Retired","Retired",IF(AY121="","Set last review",IF(AY121&lt;TODAY(),"Overdue",IF(AY121-TODAY()&lt;=Settings!$B$12,"Due soon","On track")))))</f>
        <v/>
      </c>
      <c r="BA121" s="47"/>
    </row>
    <row r="122" customFormat="false" ht="15" hidden="false" customHeight="false" outlineLevel="0" collapsed="false">
      <c r="A122" s="46"/>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8"/>
      <c r="AL122" s="48"/>
      <c r="AM122" s="48"/>
      <c r="AN122" s="48"/>
      <c r="AO122" s="48"/>
      <c r="AP122" s="47"/>
      <c r="AQ122" s="47"/>
      <c r="AR122" s="47"/>
      <c r="AS122" s="47"/>
      <c r="AT122" s="49" t="str">
        <f aca="false">IF(M122="","",IFERROR(VLOOKUP(M122,Settings!$A$6:$C$8,3,FALSE()),""))</f>
        <v/>
      </c>
      <c r="AU122" s="49" t="str">
        <f aca="false">IF(A122="","",IF(LEN(IF((B122="")+(D122="")+(G122="")+(H122="")+(I122="")+(M122="")+(N122="")+(O122="")+(R122="")+(AV122="")&gt;0,((B122="")+(D122="")+(G122="")+(H122="")+(I122="")+(M122="")+(N122="")+(O122="")+(R122="")+(AV122=""))&amp;" required field(s) blank. ","")&amp;IF(AND(M122="High",AK122=""),"High tier: impact assessment date missing. ","")&amp;IF(AND(M122="High",AL122=""),"High tier: bias test date missing. ","")&amp;IF(AND(M122="High",AM122=""),"High tier: kill switch test missing. ","")&amp;IF(AND(M122&lt;&gt;"High",OR(T122="Yes",N122="Decision")),"Check tier: decisions about people or sensitive data are mandatory High (T01). ","")&amp;IF(AND(OR(D122="Bought (SaaS or licensed)",D122="Embedded in vendor product"),AO122=""),"Vendor review date missing. ","")&amp;IF(AND(AB122="Yes",AC122=""),"Transfer mechanism missing. ","")&amp;IF(AND(P122="Yes",Q122=""),"List the tools it can call. ","")&amp;IF(AND(AG122="High-risk",AP122=""),"EU high-risk: technical file status missing. ",""))=0,"OK",TRIM(IF((B122="")+(D122="")+(G122="")+(H122="")+(I122="")+(M122="")+(N122="")+(O122="")+(R122="")+(AV122="")&gt;0,((B122="")+(D122="")+(G122="")+(H122="")+(I122="")+(M122="")+(N122="")+(O122="")+(R122="")+(AV122=""))&amp;" required field(s) blank. ","")&amp;IF(AND(M122="High",AK122=""),"High tier: impact assessment date missing. ","")&amp;IF(AND(M122="High",AL122=""),"High tier: bias test date missing. ","")&amp;IF(AND(M122="High",AM122=""),"High tier: kill switch test missing. ","")&amp;IF(AND(M122&lt;&gt;"High",OR(T122="Yes",N122="Decision")),"Check tier: decisions about people or sensitive data are mandatory High (T01). ","")&amp;IF(AND(OR(D122="Bought (SaaS or licensed)",D122="Embedded in vendor product"),AO122=""),"Vendor review date missing. ","")&amp;IF(AND(AB122="Yes",AC122=""),"Transfer mechanism missing. ","")&amp;IF(AND(P122="Yes",Q122=""),"List the tools it can call. ","")&amp;IF(AND(AG122="High-risk",AP122=""),"EU high-risk: technical file status missing. ",""))))</f>
        <v/>
      </c>
      <c r="AV122" s="47"/>
      <c r="AW122" s="48"/>
      <c r="AX122" s="48"/>
      <c r="AY122" s="50" t="str">
        <f aca="false">IF(OR(AX122="",M122=""),"",EDATE(AX122,IFERROR(VLOOKUP(M122,Settings!$A$6:$B$8,2,FALSE()),12)))</f>
        <v/>
      </c>
      <c r="AZ122" s="49" t="str">
        <f aca="true">IF(A122="","",IF(AV122="Retired","Retired",IF(AY122="","Set last review",IF(AY122&lt;TODAY(),"Overdue",IF(AY122-TODAY()&lt;=Settings!$B$12,"Due soon","On track")))))</f>
        <v/>
      </c>
      <c r="BA122" s="47"/>
    </row>
    <row r="123" customFormat="false" ht="15" hidden="false" customHeight="false" outlineLevel="0" collapsed="false">
      <c r="A123" s="46"/>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8"/>
      <c r="AL123" s="48"/>
      <c r="AM123" s="48"/>
      <c r="AN123" s="48"/>
      <c r="AO123" s="48"/>
      <c r="AP123" s="47"/>
      <c r="AQ123" s="47"/>
      <c r="AR123" s="47"/>
      <c r="AS123" s="47"/>
      <c r="AT123" s="49" t="str">
        <f aca="false">IF(M123="","",IFERROR(VLOOKUP(M123,Settings!$A$6:$C$8,3,FALSE()),""))</f>
        <v/>
      </c>
      <c r="AU123" s="49" t="str">
        <f aca="false">IF(A123="","",IF(LEN(IF((B123="")+(D123="")+(G123="")+(H123="")+(I123="")+(M123="")+(N123="")+(O123="")+(R123="")+(AV123="")&gt;0,((B123="")+(D123="")+(G123="")+(H123="")+(I123="")+(M123="")+(N123="")+(O123="")+(R123="")+(AV123=""))&amp;" required field(s) blank. ","")&amp;IF(AND(M123="High",AK123=""),"High tier: impact assessment date missing. ","")&amp;IF(AND(M123="High",AL123=""),"High tier: bias test date missing. ","")&amp;IF(AND(M123="High",AM123=""),"High tier: kill switch test missing. ","")&amp;IF(AND(M123&lt;&gt;"High",OR(T123="Yes",N123="Decision")),"Check tier: decisions about people or sensitive data are mandatory High (T01). ","")&amp;IF(AND(OR(D123="Bought (SaaS or licensed)",D123="Embedded in vendor product"),AO123=""),"Vendor review date missing. ","")&amp;IF(AND(AB123="Yes",AC123=""),"Transfer mechanism missing. ","")&amp;IF(AND(P123="Yes",Q123=""),"List the tools it can call. ","")&amp;IF(AND(AG123="High-risk",AP123=""),"EU high-risk: technical file status missing. ",""))=0,"OK",TRIM(IF((B123="")+(D123="")+(G123="")+(H123="")+(I123="")+(M123="")+(N123="")+(O123="")+(R123="")+(AV123="")&gt;0,((B123="")+(D123="")+(G123="")+(H123="")+(I123="")+(M123="")+(N123="")+(O123="")+(R123="")+(AV123=""))&amp;" required field(s) blank. ","")&amp;IF(AND(M123="High",AK123=""),"High tier: impact assessment date missing. ","")&amp;IF(AND(M123="High",AL123=""),"High tier: bias test date missing. ","")&amp;IF(AND(M123="High",AM123=""),"High tier: kill switch test missing. ","")&amp;IF(AND(M123&lt;&gt;"High",OR(T123="Yes",N123="Decision")),"Check tier: decisions about people or sensitive data are mandatory High (T01). ","")&amp;IF(AND(OR(D123="Bought (SaaS or licensed)",D123="Embedded in vendor product"),AO123=""),"Vendor review date missing. ","")&amp;IF(AND(AB123="Yes",AC123=""),"Transfer mechanism missing. ","")&amp;IF(AND(P123="Yes",Q123=""),"List the tools it can call. ","")&amp;IF(AND(AG123="High-risk",AP123=""),"EU high-risk: technical file status missing. ",""))))</f>
        <v/>
      </c>
      <c r="AV123" s="47"/>
      <c r="AW123" s="48"/>
      <c r="AX123" s="48"/>
      <c r="AY123" s="50" t="str">
        <f aca="false">IF(OR(AX123="",M123=""),"",EDATE(AX123,IFERROR(VLOOKUP(M123,Settings!$A$6:$B$8,2,FALSE()),12)))</f>
        <v/>
      </c>
      <c r="AZ123" s="49" t="str">
        <f aca="true">IF(A123="","",IF(AV123="Retired","Retired",IF(AY123="","Set last review",IF(AY123&lt;TODAY(),"Overdue",IF(AY123-TODAY()&lt;=Settings!$B$12,"Due soon","On track")))))</f>
        <v/>
      </c>
      <c r="BA123" s="47"/>
    </row>
    <row r="124" customFormat="false" ht="15" hidden="false" customHeight="false" outlineLevel="0" collapsed="false">
      <c r="A124" s="46"/>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8"/>
      <c r="AL124" s="48"/>
      <c r="AM124" s="48"/>
      <c r="AN124" s="48"/>
      <c r="AO124" s="48"/>
      <c r="AP124" s="47"/>
      <c r="AQ124" s="47"/>
      <c r="AR124" s="47"/>
      <c r="AS124" s="47"/>
      <c r="AT124" s="49" t="str">
        <f aca="false">IF(M124="","",IFERROR(VLOOKUP(M124,Settings!$A$6:$C$8,3,FALSE()),""))</f>
        <v/>
      </c>
      <c r="AU124" s="49" t="str">
        <f aca="false">IF(A124="","",IF(LEN(IF((B124="")+(D124="")+(G124="")+(H124="")+(I124="")+(M124="")+(N124="")+(O124="")+(R124="")+(AV124="")&gt;0,((B124="")+(D124="")+(G124="")+(H124="")+(I124="")+(M124="")+(N124="")+(O124="")+(R124="")+(AV124=""))&amp;" required field(s) blank. ","")&amp;IF(AND(M124="High",AK124=""),"High tier: impact assessment date missing. ","")&amp;IF(AND(M124="High",AL124=""),"High tier: bias test date missing. ","")&amp;IF(AND(M124="High",AM124=""),"High tier: kill switch test missing. ","")&amp;IF(AND(M124&lt;&gt;"High",OR(T124="Yes",N124="Decision")),"Check tier: decisions about people or sensitive data are mandatory High (T01). ","")&amp;IF(AND(OR(D124="Bought (SaaS or licensed)",D124="Embedded in vendor product"),AO124=""),"Vendor review date missing. ","")&amp;IF(AND(AB124="Yes",AC124=""),"Transfer mechanism missing. ","")&amp;IF(AND(P124="Yes",Q124=""),"List the tools it can call. ","")&amp;IF(AND(AG124="High-risk",AP124=""),"EU high-risk: technical file status missing. ",""))=0,"OK",TRIM(IF((B124="")+(D124="")+(G124="")+(H124="")+(I124="")+(M124="")+(N124="")+(O124="")+(R124="")+(AV124="")&gt;0,((B124="")+(D124="")+(G124="")+(H124="")+(I124="")+(M124="")+(N124="")+(O124="")+(R124="")+(AV124=""))&amp;" required field(s) blank. ","")&amp;IF(AND(M124="High",AK124=""),"High tier: impact assessment date missing. ","")&amp;IF(AND(M124="High",AL124=""),"High tier: bias test date missing. ","")&amp;IF(AND(M124="High",AM124=""),"High tier: kill switch test missing. ","")&amp;IF(AND(M124&lt;&gt;"High",OR(T124="Yes",N124="Decision")),"Check tier: decisions about people or sensitive data are mandatory High (T01). ","")&amp;IF(AND(OR(D124="Bought (SaaS or licensed)",D124="Embedded in vendor product"),AO124=""),"Vendor review date missing. ","")&amp;IF(AND(AB124="Yes",AC124=""),"Transfer mechanism missing. ","")&amp;IF(AND(P124="Yes",Q124=""),"List the tools it can call. ","")&amp;IF(AND(AG124="High-risk",AP124=""),"EU high-risk: technical file status missing. ",""))))</f>
        <v/>
      </c>
      <c r="AV124" s="47"/>
      <c r="AW124" s="48"/>
      <c r="AX124" s="48"/>
      <c r="AY124" s="50" t="str">
        <f aca="false">IF(OR(AX124="",M124=""),"",EDATE(AX124,IFERROR(VLOOKUP(M124,Settings!$A$6:$B$8,2,FALSE()),12)))</f>
        <v/>
      </c>
      <c r="AZ124" s="49" t="str">
        <f aca="true">IF(A124="","",IF(AV124="Retired","Retired",IF(AY124="","Set last review",IF(AY124&lt;TODAY(),"Overdue",IF(AY124-TODAY()&lt;=Settings!$B$12,"Due soon","On track")))))</f>
        <v/>
      </c>
      <c r="BA124" s="47"/>
    </row>
    <row r="125" customFormat="false" ht="15" hidden="false" customHeight="false" outlineLevel="0" collapsed="false">
      <c r="A125" s="46"/>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8"/>
      <c r="AL125" s="48"/>
      <c r="AM125" s="48"/>
      <c r="AN125" s="48"/>
      <c r="AO125" s="48"/>
      <c r="AP125" s="47"/>
      <c r="AQ125" s="47"/>
      <c r="AR125" s="47"/>
      <c r="AS125" s="47"/>
      <c r="AT125" s="49" t="str">
        <f aca="false">IF(M125="","",IFERROR(VLOOKUP(M125,Settings!$A$6:$C$8,3,FALSE()),""))</f>
        <v/>
      </c>
      <c r="AU125" s="49" t="str">
        <f aca="false">IF(A125="","",IF(LEN(IF((B125="")+(D125="")+(G125="")+(H125="")+(I125="")+(M125="")+(N125="")+(O125="")+(R125="")+(AV125="")&gt;0,((B125="")+(D125="")+(G125="")+(H125="")+(I125="")+(M125="")+(N125="")+(O125="")+(R125="")+(AV125=""))&amp;" required field(s) blank. ","")&amp;IF(AND(M125="High",AK125=""),"High tier: impact assessment date missing. ","")&amp;IF(AND(M125="High",AL125=""),"High tier: bias test date missing. ","")&amp;IF(AND(M125="High",AM125=""),"High tier: kill switch test missing. ","")&amp;IF(AND(M125&lt;&gt;"High",OR(T125="Yes",N125="Decision")),"Check tier: decisions about people or sensitive data are mandatory High (T01). ","")&amp;IF(AND(OR(D125="Bought (SaaS or licensed)",D125="Embedded in vendor product"),AO125=""),"Vendor review date missing. ","")&amp;IF(AND(AB125="Yes",AC125=""),"Transfer mechanism missing. ","")&amp;IF(AND(P125="Yes",Q125=""),"List the tools it can call. ","")&amp;IF(AND(AG125="High-risk",AP125=""),"EU high-risk: technical file status missing. ",""))=0,"OK",TRIM(IF((B125="")+(D125="")+(G125="")+(H125="")+(I125="")+(M125="")+(N125="")+(O125="")+(R125="")+(AV125="")&gt;0,((B125="")+(D125="")+(G125="")+(H125="")+(I125="")+(M125="")+(N125="")+(O125="")+(R125="")+(AV125=""))&amp;" required field(s) blank. ","")&amp;IF(AND(M125="High",AK125=""),"High tier: impact assessment date missing. ","")&amp;IF(AND(M125="High",AL125=""),"High tier: bias test date missing. ","")&amp;IF(AND(M125="High",AM125=""),"High tier: kill switch test missing. ","")&amp;IF(AND(M125&lt;&gt;"High",OR(T125="Yes",N125="Decision")),"Check tier: decisions about people or sensitive data are mandatory High (T01). ","")&amp;IF(AND(OR(D125="Bought (SaaS or licensed)",D125="Embedded in vendor product"),AO125=""),"Vendor review date missing. ","")&amp;IF(AND(AB125="Yes",AC125=""),"Transfer mechanism missing. ","")&amp;IF(AND(P125="Yes",Q125=""),"List the tools it can call. ","")&amp;IF(AND(AG125="High-risk",AP125=""),"EU high-risk: technical file status missing. ",""))))</f>
        <v/>
      </c>
      <c r="AV125" s="47"/>
      <c r="AW125" s="48"/>
      <c r="AX125" s="48"/>
      <c r="AY125" s="50" t="str">
        <f aca="false">IF(OR(AX125="",M125=""),"",EDATE(AX125,IFERROR(VLOOKUP(M125,Settings!$A$6:$B$8,2,FALSE()),12)))</f>
        <v/>
      </c>
      <c r="AZ125" s="49" t="str">
        <f aca="true">IF(A125="","",IF(AV125="Retired","Retired",IF(AY125="","Set last review",IF(AY125&lt;TODAY(),"Overdue",IF(AY125-TODAY()&lt;=Settings!$B$12,"Due soon","On track")))))</f>
        <v/>
      </c>
      <c r="BA125" s="47"/>
    </row>
    <row r="126" customFormat="false" ht="15" hidden="false" customHeight="false" outlineLevel="0" collapsed="false">
      <c r="A126" s="46"/>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8"/>
      <c r="AL126" s="48"/>
      <c r="AM126" s="48"/>
      <c r="AN126" s="48"/>
      <c r="AO126" s="48"/>
      <c r="AP126" s="47"/>
      <c r="AQ126" s="47"/>
      <c r="AR126" s="47"/>
      <c r="AS126" s="47"/>
      <c r="AT126" s="49" t="str">
        <f aca="false">IF(M126="","",IFERROR(VLOOKUP(M126,Settings!$A$6:$C$8,3,FALSE()),""))</f>
        <v/>
      </c>
      <c r="AU126" s="49" t="str">
        <f aca="false">IF(A126="","",IF(LEN(IF((B126="")+(D126="")+(G126="")+(H126="")+(I126="")+(M126="")+(N126="")+(O126="")+(R126="")+(AV126="")&gt;0,((B126="")+(D126="")+(G126="")+(H126="")+(I126="")+(M126="")+(N126="")+(O126="")+(R126="")+(AV126=""))&amp;" required field(s) blank. ","")&amp;IF(AND(M126="High",AK126=""),"High tier: impact assessment date missing. ","")&amp;IF(AND(M126="High",AL126=""),"High tier: bias test date missing. ","")&amp;IF(AND(M126="High",AM126=""),"High tier: kill switch test missing. ","")&amp;IF(AND(M126&lt;&gt;"High",OR(T126="Yes",N126="Decision")),"Check tier: decisions about people or sensitive data are mandatory High (T01). ","")&amp;IF(AND(OR(D126="Bought (SaaS or licensed)",D126="Embedded in vendor product"),AO126=""),"Vendor review date missing. ","")&amp;IF(AND(AB126="Yes",AC126=""),"Transfer mechanism missing. ","")&amp;IF(AND(P126="Yes",Q126=""),"List the tools it can call. ","")&amp;IF(AND(AG126="High-risk",AP126=""),"EU high-risk: technical file status missing. ",""))=0,"OK",TRIM(IF((B126="")+(D126="")+(G126="")+(H126="")+(I126="")+(M126="")+(N126="")+(O126="")+(R126="")+(AV126="")&gt;0,((B126="")+(D126="")+(G126="")+(H126="")+(I126="")+(M126="")+(N126="")+(O126="")+(R126="")+(AV126=""))&amp;" required field(s) blank. ","")&amp;IF(AND(M126="High",AK126=""),"High tier: impact assessment date missing. ","")&amp;IF(AND(M126="High",AL126=""),"High tier: bias test date missing. ","")&amp;IF(AND(M126="High",AM126=""),"High tier: kill switch test missing. ","")&amp;IF(AND(M126&lt;&gt;"High",OR(T126="Yes",N126="Decision")),"Check tier: decisions about people or sensitive data are mandatory High (T01). ","")&amp;IF(AND(OR(D126="Bought (SaaS or licensed)",D126="Embedded in vendor product"),AO126=""),"Vendor review date missing. ","")&amp;IF(AND(AB126="Yes",AC126=""),"Transfer mechanism missing. ","")&amp;IF(AND(P126="Yes",Q126=""),"List the tools it can call. ","")&amp;IF(AND(AG126="High-risk",AP126=""),"EU high-risk: technical file status missing. ",""))))</f>
        <v/>
      </c>
      <c r="AV126" s="47"/>
      <c r="AW126" s="48"/>
      <c r="AX126" s="48"/>
      <c r="AY126" s="50" t="str">
        <f aca="false">IF(OR(AX126="",M126=""),"",EDATE(AX126,IFERROR(VLOOKUP(M126,Settings!$A$6:$B$8,2,FALSE()),12)))</f>
        <v/>
      </c>
      <c r="AZ126" s="49" t="str">
        <f aca="true">IF(A126="","",IF(AV126="Retired","Retired",IF(AY126="","Set last review",IF(AY126&lt;TODAY(),"Overdue",IF(AY126-TODAY()&lt;=Settings!$B$12,"Due soon","On track")))))</f>
        <v/>
      </c>
      <c r="BA126" s="47"/>
    </row>
    <row r="127" customFormat="false" ht="15" hidden="false" customHeight="false" outlineLevel="0" collapsed="false">
      <c r="A127" s="46"/>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8"/>
      <c r="AL127" s="48"/>
      <c r="AM127" s="48"/>
      <c r="AN127" s="48"/>
      <c r="AO127" s="48"/>
      <c r="AP127" s="47"/>
      <c r="AQ127" s="47"/>
      <c r="AR127" s="47"/>
      <c r="AS127" s="47"/>
      <c r="AT127" s="49" t="str">
        <f aca="false">IF(M127="","",IFERROR(VLOOKUP(M127,Settings!$A$6:$C$8,3,FALSE()),""))</f>
        <v/>
      </c>
      <c r="AU127" s="49" t="str">
        <f aca="false">IF(A127="","",IF(LEN(IF((B127="")+(D127="")+(G127="")+(H127="")+(I127="")+(M127="")+(N127="")+(O127="")+(R127="")+(AV127="")&gt;0,((B127="")+(D127="")+(G127="")+(H127="")+(I127="")+(M127="")+(N127="")+(O127="")+(R127="")+(AV127=""))&amp;" required field(s) blank. ","")&amp;IF(AND(M127="High",AK127=""),"High tier: impact assessment date missing. ","")&amp;IF(AND(M127="High",AL127=""),"High tier: bias test date missing. ","")&amp;IF(AND(M127="High",AM127=""),"High tier: kill switch test missing. ","")&amp;IF(AND(M127&lt;&gt;"High",OR(T127="Yes",N127="Decision")),"Check tier: decisions about people or sensitive data are mandatory High (T01). ","")&amp;IF(AND(OR(D127="Bought (SaaS or licensed)",D127="Embedded in vendor product"),AO127=""),"Vendor review date missing. ","")&amp;IF(AND(AB127="Yes",AC127=""),"Transfer mechanism missing. ","")&amp;IF(AND(P127="Yes",Q127=""),"List the tools it can call. ","")&amp;IF(AND(AG127="High-risk",AP127=""),"EU high-risk: technical file status missing. ",""))=0,"OK",TRIM(IF((B127="")+(D127="")+(G127="")+(H127="")+(I127="")+(M127="")+(N127="")+(O127="")+(R127="")+(AV127="")&gt;0,((B127="")+(D127="")+(G127="")+(H127="")+(I127="")+(M127="")+(N127="")+(O127="")+(R127="")+(AV127=""))&amp;" required field(s) blank. ","")&amp;IF(AND(M127="High",AK127=""),"High tier: impact assessment date missing. ","")&amp;IF(AND(M127="High",AL127=""),"High tier: bias test date missing. ","")&amp;IF(AND(M127="High",AM127=""),"High tier: kill switch test missing. ","")&amp;IF(AND(M127&lt;&gt;"High",OR(T127="Yes",N127="Decision")),"Check tier: decisions about people or sensitive data are mandatory High (T01). ","")&amp;IF(AND(OR(D127="Bought (SaaS or licensed)",D127="Embedded in vendor product"),AO127=""),"Vendor review date missing. ","")&amp;IF(AND(AB127="Yes",AC127=""),"Transfer mechanism missing. ","")&amp;IF(AND(P127="Yes",Q127=""),"List the tools it can call. ","")&amp;IF(AND(AG127="High-risk",AP127=""),"EU high-risk: technical file status missing. ",""))))</f>
        <v/>
      </c>
      <c r="AV127" s="47"/>
      <c r="AW127" s="48"/>
      <c r="AX127" s="48"/>
      <c r="AY127" s="50" t="str">
        <f aca="false">IF(OR(AX127="",M127=""),"",EDATE(AX127,IFERROR(VLOOKUP(M127,Settings!$A$6:$B$8,2,FALSE()),12)))</f>
        <v/>
      </c>
      <c r="AZ127" s="49" t="str">
        <f aca="true">IF(A127="","",IF(AV127="Retired","Retired",IF(AY127="","Set last review",IF(AY127&lt;TODAY(),"Overdue",IF(AY127-TODAY()&lt;=Settings!$B$12,"Due soon","On track")))))</f>
        <v/>
      </c>
      <c r="BA127" s="47"/>
    </row>
    <row r="128" customFormat="false" ht="15" hidden="false" customHeight="false" outlineLevel="0" collapsed="false">
      <c r="A128" s="46"/>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8"/>
      <c r="AL128" s="48"/>
      <c r="AM128" s="48"/>
      <c r="AN128" s="48"/>
      <c r="AO128" s="48"/>
      <c r="AP128" s="47"/>
      <c r="AQ128" s="47"/>
      <c r="AR128" s="47"/>
      <c r="AS128" s="47"/>
      <c r="AT128" s="49" t="str">
        <f aca="false">IF(M128="","",IFERROR(VLOOKUP(M128,Settings!$A$6:$C$8,3,FALSE()),""))</f>
        <v/>
      </c>
      <c r="AU128" s="49" t="str">
        <f aca="false">IF(A128="","",IF(LEN(IF((B128="")+(D128="")+(G128="")+(H128="")+(I128="")+(M128="")+(N128="")+(O128="")+(R128="")+(AV128="")&gt;0,((B128="")+(D128="")+(G128="")+(H128="")+(I128="")+(M128="")+(N128="")+(O128="")+(R128="")+(AV128=""))&amp;" required field(s) blank. ","")&amp;IF(AND(M128="High",AK128=""),"High tier: impact assessment date missing. ","")&amp;IF(AND(M128="High",AL128=""),"High tier: bias test date missing. ","")&amp;IF(AND(M128="High",AM128=""),"High tier: kill switch test missing. ","")&amp;IF(AND(M128&lt;&gt;"High",OR(T128="Yes",N128="Decision")),"Check tier: decisions about people or sensitive data are mandatory High (T01). ","")&amp;IF(AND(OR(D128="Bought (SaaS or licensed)",D128="Embedded in vendor product"),AO128=""),"Vendor review date missing. ","")&amp;IF(AND(AB128="Yes",AC128=""),"Transfer mechanism missing. ","")&amp;IF(AND(P128="Yes",Q128=""),"List the tools it can call. ","")&amp;IF(AND(AG128="High-risk",AP128=""),"EU high-risk: technical file status missing. ",""))=0,"OK",TRIM(IF((B128="")+(D128="")+(G128="")+(H128="")+(I128="")+(M128="")+(N128="")+(O128="")+(R128="")+(AV128="")&gt;0,((B128="")+(D128="")+(G128="")+(H128="")+(I128="")+(M128="")+(N128="")+(O128="")+(R128="")+(AV128=""))&amp;" required field(s) blank. ","")&amp;IF(AND(M128="High",AK128=""),"High tier: impact assessment date missing. ","")&amp;IF(AND(M128="High",AL128=""),"High tier: bias test date missing. ","")&amp;IF(AND(M128="High",AM128=""),"High tier: kill switch test missing. ","")&amp;IF(AND(M128&lt;&gt;"High",OR(T128="Yes",N128="Decision")),"Check tier: decisions about people or sensitive data are mandatory High (T01). ","")&amp;IF(AND(OR(D128="Bought (SaaS or licensed)",D128="Embedded in vendor product"),AO128=""),"Vendor review date missing. ","")&amp;IF(AND(AB128="Yes",AC128=""),"Transfer mechanism missing. ","")&amp;IF(AND(P128="Yes",Q128=""),"List the tools it can call. ","")&amp;IF(AND(AG128="High-risk",AP128=""),"EU high-risk: technical file status missing. ",""))))</f>
        <v/>
      </c>
      <c r="AV128" s="47"/>
      <c r="AW128" s="48"/>
      <c r="AX128" s="48"/>
      <c r="AY128" s="50" t="str">
        <f aca="false">IF(OR(AX128="",M128=""),"",EDATE(AX128,IFERROR(VLOOKUP(M128,Settings!$A$6:$B$8,2,FALSE()),12)))</f>
        <v/>
      </c>
      <c r="AZ128" s="49" t="str">
        <f aca="true">IF(A128="","",IF(AV128="Retired","Retired",IF(AY128="","Set last review",IF(AY128&lt;TODAY(),"Overdue",IF(AY128-TODAY()&lt;=Settings!$B$12,"Due soon","On track")))))</f>
        <v/>
      </c>
      <c r="BA128" s="47"/>
    </row>
    <row r="129" customFormat="false" ht="15" hidden="false" customHeight="false" outlineLevel="0" collapsed="false">
      <c r="A129" s="46"/>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8"/>
      <c r="AL129" s="48"/>
      <c r="AM129" s="48"/>
      <c r="AN129" s="48"/>
      <c r="AO129" s="48"/>
      <c r="AP129" s="47"/>
      <c r="AQ129" s="47"/>
      <c r="AR129" s="47"/>
      <c r="AS129" s="47"/>
      <c r="AT129" s="49" t="str">
        <f aca="false">IF(M129="","",IFERROR(VLOOKUP(M129,Settings!$A$6:$C$8,3,FALSE()),""))</f>
        <v/>
      </c>
      <c r="AU129" s="49" t="str">
        <f aca="false">IF(A129="","",IF(LEN(IF((B129="")+(D129="")+(G129="")+(H129="")+(I129="")+(M129="")+(N129="")+(O129="")+(R129="")+(AV129="")&gt;0,((B129="")+(D129="")+(G129="")+(H129="")+(I129="")+(M129="")+(N129="")+(O129="")+(R129="")+(AV129=""))&amp;" required field(s) blank. ","")&amp;IF(AND(M129="High",AK129=""),"High tier: impact assessment date missing. ","")&amp;IF(AND(M129="High",AL129=""),"High tier: bias test date missing. ","")&amp;IF(AND(M129="High",AM129=""),"High tier: kill switch test missing. ","")&amp;IF(AND(M129&lt;&gt;"High",OR(T129="Yes",N129="Decision")),"Check tier: decisions about people or sensitive data are mandatory High (T01). ","")&amp;IF(AND(OR(D129="Bought (SaaS or licensed)",D129="Embedded in vendor product"),AO129=""),"Vendor review date missing. ","")&amp;IF(AND(AB129="Yes",AC129=""),"Transfer mechanism missing. ","")&amp;IF(AND(P129="Yes",Q129=""),"List the tools it can call. ","")&amp;IF(AND(AG129="High-risk",AP129=""),"EU high-risk: technical file status missing. ",""))=0,"OK",TRIM(IF((B129="")+(D129="")+(G129="")+(H129="")+(I129="")+(M129="")+(N129="")+(O129="")+(R129="")+(AV129="")&gt;0,((B129="")+(D129="")+(G129="")+(H129="")+(I129="")+(M129="")+(N129="")+(O129="")+(R129="")+(AV129=""))&amp;" required field(s) blank. ","")&amp;IF(AND(M129="High",AK129=""),"High tier: impact assessment date missing. ","")&amp;IF(AND(M129="High",AL129=""),"High tier: bias test date missing. ","")&amp;IF(AND(M129="High",AM129=""),"High tier: kill switch test missing. ","")&amp;IF(AND(M129&lt;&gt;"High",OR(T129="Yes",N129="Decision")),"Check tier: decisions about people or sensitive data are mandatory High (T01). ","")&amp;IF(AND(OR(D129="Bought (SaaS or licensed)",D129="Embedded in vendor product"),AO129=""),"Vendor review date missing. ","")&amp;IF(AND(AB129="Yes",AC129=""),"Transfer mechanism missing. ","")&amp;IF(AND(P129="Yes",Q129=""),"List the tools it can call. ","")&amp;IF(AND(AG129="High-risk",AP129=""),"EU high-risk: technical file status missing. ",""))))</f>
        <v/>
      </c>
      <c r="AV129" s="47"/>
      <c r="AW129" s="48"/>
      <c r="AX129" s="48"/>
      <c r="AY129" s="50" t="str">
        <f aca="false">IF(OR(AX129="",M129=""),"",EDATE(AX129,IFERROR(VLOOKUP(M129,Settings!$A$6:$B$8,2,FALSE()),12)))</f>
        <v/>
      </c>
      <c r="AZ129" s="49" t="str">
        <f aca="true">IF(A129="","",IF(AV129="Retired","Retired",IF(AY129="","Set last review",IF(AY129&lt;TODAY(),"Overdue",IF(AY129-TODAY()&lt;=Settings!$B$12,"Due soon","On track")))))</f>
        <v/>
      </c>
      <c r="BA129" s="47"/>
    </row>
    <row r="130" customFormat="false" ht="15" hidden="false" customHeight="false" outlineLevel="0" collapsed="false">
      <c r="A130" s="46"/>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8"/>
      <c r="AL130" s="48"/>
      <c r="AM130" s="48"/>
      <c r="AN130" s="48"/>
      <c r="AO130" s="48"/>
      <c r="AP130" s="47"/>
      <c r="AQ130" s="47"/>
      <c r="AR130" s="47"/>
      <c r="AS130" s="47"/>
      <c r="AT130" s="49" t="str">
        <f aca="false">IF(M130="","",IFERROR(VLOOKUP(M130,Settings!$A$6:$C$8,3,FALSE()),""))</f>
        <v/>
      </c>
      <c r="AU130" s="49" t="str">
        <f aca="false">IF(A130="","",IF(LEN(IF((B130="")+(D130="")+(G130="")+(H130="")+(I130="")+(M130="")+(N130="")+(O130="")+(R130="")+(AV130="")&gt;0,((B130="")+(D130="")+(G130="")+(H130="")+(I130="")+(M130="")+(N130="")+(O130="")+(R130="")+(AV130=""))&amp;" required field(s) blank. ","")&amp;IF(AND(M130="High",AK130=""),"High tier: impact assessment date missing. ","")&amp;IF(AND(M130="High",AL130=""),"High tier: bias test date missing. ","")&amp;IF(AND(M130="High",AM130=""),"High tier: kill switch test missing. ","")&amp;IF(AND(M130&lt;&gt;"High",OR(T130="Yes",N130="Decision")),"Check tier: decisions about people or sensitive data are mandatory High (T01). ","")&amp;IF(AND(OR(D130="Bought (SaaS or licensed)",D130="Embedded in vendor product"),AO130=""),"Vendor review date missing. ","")&amp;IF(AND(AB130="Yes",AC130=""),"Transfer mechanism missing. ","")&amp;IF(AND(P130="Yes",Q130=""),"List the tools it can call. ","")&amp;IF(AND(AG130="High-risk",AP130=""),"EU high-risk: technical file status missing. ",""))=0,"OK",TRIM(IF((B130="")+(D130="")+(G130="")+(H130="")+(I130="")+(M130="")+(N130="")+(O130="")+(R130="")+(AV130="")&gt;0,((B130="")+(D130="")+(G130="")+(H130="")+(I130="")+(M130="")+(N130="")+(O130="")+(R130="")+(AV130=""))&amp;" required field(s) blank. ","")&amp;IF(AND(M130="High",AK130=""),"High tier: impact assessment date missing. ","")&amp;IF(AND(M130="High",AL130=""),"High tier: bias test date missing. ","")&amp;IF(AND(M130="High",AM130=""),"High tier: kill switch test missing. ","")&amp;IF(AND(M130&lt;&gt;"High",OR(T130="Yes",N130="Decision")),"Check tier: decisions about people or sensitive data are mandatory High (T01). ","")&amp;IF(AND(OR(D130="Bought (SaaS or licensed)",D130="Embedded in vendor product"),AO130=""),"Vendor review date missing. ","")&amp;IF(AND(AB130="Yes",AC130=""),"Transfer mechanism missing. ","")&amp;IF(AND(P130="Yes",Q130=""),"List the tools it can call. ","")&amp;IF(AND(AG130="High-risk",AP130=""),"EU high-risk: technical file status missing. ",""))))</f>
        <v/>
      </c>
      <c r="AV130" s="47"/>
      <c r="AW130" s="48"/>
      <c r="AX130" s="48"/>
      <c r="AY130" s="50" t="str">
        <f aca="false">IF(OR(AX130="",M130=""),"",EDATE(AX130,IFERROR(VLOOKUP(M130,Settings!$A$6:$B$8,2,FALSE()),12)))</f>
        <v/>
      </c>
      <c r="AZ130" s="49" t="str">
        <f aca="true">IF(A130="","",IF(AV130="Retired","Retired",IF(AY130="","Set last review",IF(AY130&lt;TODAY(),"Overdue",IF(AY130-TODAY()&lt;=Settings!$B$12,"Due soon","On track")))))</f>
        <v/>
      </c>
      <c r="BA130" s="47"/>
    </row>
    <row r="131" customFormat="false" ht="15" hidden="false" customHeight="false" outlineLevel="0" collapsed="false">
      <c r="A131" s="46"/>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8"/>
      <c r="AL131" s="48"/>
      <c r="AM131" s="48"/>
      <c r="AN131" s="48"/>
      <c r="AO131" s="48"/>
      <c r="AP131" s="47"/>
      <c r="AQ131" s="47"/>
      <c r="AR131" s="47"/>
      <c r="AS131" s="47"/>
      <c r="AT131" s="49" t="str">
        <f aca="false">IF(M131="","",IFERROR(VLOOKUP(M131,Settings!$A$6:$C$8,3,FALSE()),""))</f>
        <v/>
      </c>
      <c r="AU131" s="49" t="str">
        <f aca="false">IF(A131="","",IF(LEN(IF((B131="")+(D131="")+(G131="")+(H131="")+(I131="")+(M131="")+(N131="")+(O131="")+(R131="")+(AV131="")&gt;0,((B131="")+(D131="")+(G131="")+(H131="")+(I131="")+(M131="")+(N131="")+(O131="")+(R131="")+(AV131=""))&amp;" required field(s) blank. ","")&amp;IF(AND(M131="High",AK131=""),"High tier: impact assessment date missing. ","")&amp;IF(AND(M131="High",AL131=""),"High tier: bias test date missing. ","")&amp;IF(AND(M131="High",AM131=""),"High tier: kill switch test missing. ","")&amp;IF(AND(M131&lt;&gt;"High",OR(T131="Yes",N131="Decision")),"Check tier: decisions about people or sensitive data are mandatory High (T01). ","")&amp;IF(AND(OR(D131="Bought (SaaS or licensed)",D131="Embedded in vendor product"),AO131=""),"Vendor review date missing. ","")&amp;IF(AND(AB131="Yes",AC131=""),"Transfer mechanism missing. ","")&amp;IF(AND(P131="Yes",Q131=""),"List the tools it can call. ","")&amp;IF(AND(AG131="High-risk",AP131=""),"EU high-risk: technical file status missing. ",""))=0,"OK",TRIM(IF((B131="")+(D131="")+(G131="")+(H131="")+(I131="")+(M131="")+(N131="")+(O131="")+(R131="")+(AV131="")&gt;0,((B131="")+(D131="")+(G131="")+(H131="")+(I131="")+(M131="")+(N131="")+(O131="")+(R131="")+(AV131=""))&amp;" required field(s) blank. ","")&amp;IF(AND(M131="High",AK131=""),"High tier: impact assessment date missing. ","")&amp;IF(AND(M131="High",AL131=""),"High tier: bias test date missing. ","")&amp;IF(AND(M131="High",AM131=""),"High tier: kill switch test missing. ","")&amp;IF(AND(M131&lt;&gt;"High",OR(T131="Yes",N131="Decision")),"Check tier: decisions about people or sensitive data are mandatory High (T01). ","")&amp;IF(AND(OR(D131="Bought (SaaS or licensed)",D131="Embedded in vendor product"),AO131=""),"Vendor review date missing. ","")&amp;IF(AND(AB131="Yes",AC131=""),"Transfer mechanism missing. ","")&amp;IF(AND(P131="Yes",Q131=""),"List the tools it can call. ","")&amp;IF(AND(AG131="High-risk",AP131=""),"EU high-risk: technical file status missing. ",""))))</f>
        <v/>
      </c>
      <c r="AV131" s="47"/>
      <c r="AW131" s="48"/>
      <c r="AX131" s="48"/>
      <c r="AY131" s="50" t="str">
        <f aca="false">IF(OR(AX131="",M131=""),"",EDATE(AX131,IFERROR(VLOOKUP(M131,Settings!$A$6:$B$8,2,FALSE()),12)))</f>
        <v/>
      </c>
      <c r="AZ131" s="49" t="str">
        <f aca="true">IF(A131="","",IF(AV131="Retired","Retired",IF(AY131="","Set last review",IF(AY131&lt;TODAY(),"Overdue",IF(AY131-TODAY()&lt;=Settings!$B$12,"Due soon","On track")))))</f>
        <v/>
      </c>
      <c r="BA131" s="47"/>
    </row>
    <row r="132" customFormat="false" ht="15" hidden="false" customHeight="false" outlineLevel="0" collapsed="false">
      <c r="A132" s="46"/>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8"/>
      <c r="AL132" s="48"/>
      <c r="AM132" s="48"/>
      <c r="AN132" s="48"/>
      <c r="AO132" s="48"/>
      <c r="AP132" s="47"/>
      <c r="AQ132" s="47"/>
      <c r="AR132" s="47"/>
      <c r="AS132" s="47"/>
      <c r="AT132" s="49" t="str">
        <f aca="false">IF(M132="","",IFERROR(VLOOKUP(M132,Settings!$A$6:$C$8,3,FALSE()),""))</f>
        <v/>
      </c>
      <c r="AU132" s="49" t="str">
        <f aca="false">IF(A132="","",IF(LEN(IF((B132="")+(D132="")+(G132="")+(H132="")+(I132="")+(M132="")+(N132="")+(O132="")+(R132="")+(AV132="")&gt;0,((B132="")+(D132="")+(G132="")+(H132="")+(I132="")+(M132="")+(N132="")+(O132="")+(R132="")+(AV132=""))&amp;" required field(s) blank. ","")&amp;IF(AND(M132="High",AK132=""),"High tier: impact assessment date missing. ","")&amp;IF(AND(M132="High",AL132=""),"High tier: bias test date missing. ","")&amp;IF(AND(M132="High",AM132=""),"High tier: kill switch test missing. ","")&amp;IF(AND(M132&lt;&gt;"High",OR(T132="Yes",N132="Decision")),"Check tier: decisions about people or sensitive data are mandatory High (T01). ","")&amp;IF(AND(OR(D132="Bought (SaaS or licensed)",D132="Embedded in vendor product"),AO132=""),"Vendor review date missing. ","")&amp;IF(AND(AB132="Yes",AC132=""),"Transfer mechanism missing. ","")&amp;IF(AND(P132="Yes",Q132=""),"List the tools it can call. ","")&amp;IF(AND(AG132="High-risk",AP132=""),"EU high-risk: technical file status missing. ",""))=0,"OK",TRIM(IF((B132="")+(D132="")+(G132="")+(H132="")+(I132="")+(M132="")+(N132="")+(O132="")+(R132="")+(AV132="")&gt;0,((B132="")+(D132="")+(G132="")+(H132="")+(I132="")+(M132="")+(N132="")+(O132="")+(R132="")+(AV132=""))&amp;" required field(s) blank. ","")&amp;IF(AND(M132="High",AK132=""),"High tier: impact assessment date missing. ","")&amp;IF(AND(M132="High",AL132=""),"High tier: bias test date missing. ","")&amp;IF(AND(M132="High",AM132=""),"High tier: kill switch test missing. ","")&amp;IF(AND(M132&lt;&gt;"High",OR(T132="Yes",N132="Decision")),"Check tier: decisions about people or sensitive data are mandatory High (T01). ","")&amp;IF(AND(OR(D132="Bought (SaaS or licensed)",D132="Embedded in vendor product"),AO132=""),"Vendor review date missing. ","")&amp;IF(AND(AB132="Yes",AC132=""),"Transfer mechanism missing. ","")&amp;IF(AND(P132="Yes",Q132=""),"List the tools it can call. ","")&amp;IF(AND(AG132="High-risk",AP132=""),"EU high-risk: technical file status missing. ",""))))</f>
        <v/>
      </c>
      <c r="AV132" s="47"/>
      <c r="AW132" s="48"/>
      <c r="AX132" s="48"/>
      <c r="AY132" s="50" t="str">
        <f aca="false">IF(OR(AX132="",M132=""),"",EDATE(AX132,IFERROR(VLOOKUP(M132,Settings!$A$6:$B$8,2,FALSE()),12)))</f>
        <v/>
      </c>
      <c r="AZ132" s="49" t="str">
        <f aca="true">IF(A132="","",IF(AV132="Retired","Retired",IF(AY132="","Set last review",IF(AY132&lt;TODAY(),"Overdue",IF(AY132-TODAY()&lt;=Settings!$B$12,"Due soon","On track")))))</f>
        <v/>
      </c>
      <c r="BA132" s="47"/>
    </row>
    <row r="133" customFormat="false" ht="15" hidden="false" customHeight="false" outlineLevel="0" collapsed="false">
      <c r="A133" s="46"/>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8"/>
      <c r="AL133" s="48"/>
      <c r="AM133" s="48"/>
      <c r="AN133" s="48"/>
      <c r="AO133" s="48"/>
      <c r="AP133" s="47"/>
      <c r="AQ133" s="47"/>
      <c r="AR133" s="47"/>
      <c r="AS133" s="47"/>
      <c r="AT133" s="49" t="str">
        <f aca="false">IF(M133="","",IFERROR(VLOOKUP(M133,Settings!$A$6:$C$8,3,FALSE()),""))</f>
        <v/>
      </c>
      <c r="AU133" s="49" t="str">
        <f aca="false">IF(A133="","",IF(LEN(IF((B133="")+(D133="")+(G133="")+(H133="")+(I133="")+(M133="")+(N133="")+(O133="")+(R133="")+(AV133="")&gt;0,((B133="")+(D133="")+(G133="")+(H133="")+(I133="")+(M133="")+(N133="")+(O133="")+(R133="")+(AV133=""))&amp;" required field(s) blank. ","")&amp;IF(AND(M133="High",AK133=""),"High tier: impact assessment date missing. ","")&amp;IF(AND(M133="High",AL133=""),"High tier: bias test date missing. ","")&amp;IF(AND(M133="High",AM133=""),"High tier: kill switch test missing. ","")&amp;IF(AND(M133&lt;&gt;"High",OR(T133="Yes",N133="Decision")),"Check tier: decisions about people or sensitive data are mandatory High (T01). ","")&amp;IF(AND(OR(D133="Bought (SaaS or licensed)",D133="Embedded in vendor product"),AO133=""),"Vendor review date missing. ","")&amp;IF(AND(AB133="Yes",AC133=""),"Transfer mechanism missing. ","")&amp;IF(AND(P133="Yes",Q133=""),"List the tools it can call. ","")&amp;IF(AND(AG133="High-risk",AP133=""),"EU high-risk: technical file status missing. ",""))=0,"OK",TRIM(IF((B133="")+(D133="")+(G133="")+(H133="")+(I133="")+(M133="")+(N133="")+(O133="")+(R133="")+(AV133="")&gt;0,((B133="")+(D133="")+(G133="")+(H133="")+(I133="")+(M133="")+(N133="")+(O133="")+(R133="")+(AV133=""))&amp;" required field(s) blank. ","")&amp;IF(AND(M133="High",AK133=""),"High tier: impact assessment date missing. ","")&amp;IF(AND(M133="High",AL133=""),"High tier: bias test date missing. ","")&amp;IF(AND(M133="High",AM133=""),"High tier: kill switch test missing. ","")&amp;IF(AND(M133&lt;&gt;"High",OR(T133="Yes",N133="Decision")),"Check tier: decisions about people or sensitive data are mandatory High (T01). ","")&amp;IF(AND(OR(D133="Bought (SaaS or licensed)",D133="Embedded in vendor product"),AO133=""),"Vendor review date missing. ","")&amp;IF(AND(AB133="Yes",AC133=""),"Transfer mechanism missing. ","")&amp;IF(AND(P133="Yes",Q133=""),"List the tools it can call. ","")&amp;IF(AND(AG133="High-risk",AP133=""),"EU high-risk: technical file status missing. ",""))))</f>
        <v/>
      </c>
      <c r="AV133" s="47"/>
      <c r="AW133" s="48"/>
      <c r="AX133" s="48"/>
      <c r="AY133" s="50" t="str">
        <f aca="false">IF(OR(AX133="",M133=""),"",EDATE(AX133,IFERROR(VLOOKUP(M133,Settings!$A$6:$B$8,2,FALSE()),12)))</f>
        <v/>
      </c>
      <c r="AZ133" s="49" t="str">
        <f aca="true">IF(A133="","",IF(AV133="Retired","Retired",IF(AY133="","Set last review",IF(AY133&lt;TODAY(),"Overdue",IF(AY133-TODAY()&lt;=Settings!$B$12,"Due soon","On track")))))</f>
        <v/>
      </c>
      <c r="BA133" s="47"/>
    </row>
    <row r="134" customFormat="false" ht="15" hidden="false" customHeight="false" outlineLevel="0" collapsed="false">
      <c r="A134" s="46"/>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8"/>
      <c r="AL134" s="48"/>
      <c r="AM134" s="48"/>
      <c r="AN134" s="48"/>
      <c r="AO134" s="48"/>
      <c r="AP134" s="47"/>
      <c r="AQ134" s="47"/>
      <c r="AR134" s="47"/>
      <c r="AS134" s="47"/>
      <c r="AT134" s="49" t="str">
        <f aca="false">IF(M134="","",IFERROR(VLOOKUP(M134,Settings!$A$6:$C$8,3,FALSE()),""))</f>
        <v/>
      </c>
      <c r="AU134" s="49" t="str">
        <f aca="false">IF(A134="","",IF(LEN(IF((B134="")+(D134="")+(G134="")+(H134="")+(I134="")+(M134="")+(N134="")+(O134="")+(R134="")+(AV134="")&gt;0,((B134="")+(D134="")+(G134="")+(H134="")+(I134="")+(M134="")+(N134="")+(O134="")+(R134="")+(AV134=""))&amp;" required field(s) blank. ","")&amp;IF(AND(M134="High",AK134=""),"High tier: impact assessment date missing. ","")&amp;IF(AND(M134="High",AL134=""),"High tier: bias test date missing. ","")&amp;IF(AND(M134="High",AM134=""),"High tier: kill switch test missing. ","")&amp;IF(AND(M134&lt;&gt;"High",OR(T134="Yes",N134="Decision")),"Check tier: decisions about people or sensitive data are mandatory High (T01). ","")&amp;IF(AND(OR(D134="Bought (SaaS or licensed)",D134="Embedded in vendor product"),AO134=""),"Vendor review date missing. ","")&amp;IF(AND(AB134="Yes",AC134=""),"Transfer mechanism missing. ","")&amp;IF(AND(P134="Yes",Q134=""),"List the tools it can call. ","")&amp;IF(AND(AG134="High-risk",AP134=""),"EU high-risk: technical file status missing. ",""))=0,"OK",TRIM(IF((B134="")+(D134="")+(G134="")+(H134="")+(I134="")+(M134="")+(N134="")+(O134="")+(R134="")+(AV134="")&gt;0,((B134="")+(D134="")+(G134="")+(H134="")+(I134="")+(M134="")+(N134="")+(O134="")+(R134="")+(AV134=""))&amp;" required field(s) blank. ","")&amp;IF(AND(M134="High",AK134=""),"High tier: impact assessment date missing. ","")&amp;IF(AND(M134="High",AL134=""),"High tier: bias test date missing. ","")&amp;IF(AND(M134="High",AM134=""),"High tier: kill switch test missing. ","")&amp;IF(AND(M134&lt;&gt;"High",OR(T134="Yes",N134="Decision")),"Check tier: decisions about people or sensitive data are mandatory High (T01). ","")&amp;IF(AND(OR(D134="Bought (SaaS or licensed)",D134="Embedded in vendor product"),AO134=""),"Vendor review date missing. ","")&amp;IF(AND(AB134="Yes",AC134=""),"Transfer mechanism missing. ","")&amp;IF(AND(P134="Yes",Q134=""),"List the tools it can call. ","")&amp;IF(AND(AG134="High-risk",AP134=""),"EU high-risk: technical file status missing. ",""))))</f>
        <v/>
      </c>
      <c r="AV134" s="47"/>
      <c r="AW134" s="48"/>
      <c r="AX134" s="48"/>
      <c r="AY134" s="50" t="str">
        <f aca="false">IF(OR(AX134="",M134=""),"",EDATE(AX134,IFERROR(VLOOKUP(M134,Settings!$A$6:$B$8,2,FALSE()),12)))</f>
        <v/>
      </c>
      <c r="AZ134" s="49" t="str">
        <f aca="true">IF(A134="","",IF(AV134="Retired","Retired",IF(AY134="","Set last review",IF(AY134&lt;TODAY(),"Overdue",IF(AY134-TODAY()&lt;=Settings!$B$12,"Due soon","On track")))))</f>
        <v/>
      </c>
      <c r="BA134" s="47"/>
    </row>
    <row r="135" customFormat="false" ht="15" hidden="false" customHeight="false" outlineLevel="0" collapsed="false">
      <c r="A135" s="46"/>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8"/>
      <c r="AL135" s="48"/>
      <c r="AM135" s="48"/>
      <c r="AN135" s="48"/>
      <c r="AO135" s="48"/>
      <c r="AP135" s="47"/>
      <c r="AQ135" s="47"/>
      <c r="AR135" s="47"/>
      <c r="AS135" s="47"/>
      <c r="AT135" s="49" t="str">
        <f aca="false">IF(M135="","",IFERROR(VLOOKUP(M135,Settings!$A$6:$C$8,3,FALSE()),""))</f>
        <v/>
      </c>
      <c r="AU135" s="49" t="str">
        <f aca="false">IF(A135="","",IF(LEN(IF((B135="")+(D135="")+(G135="")+(H135="")+(I135="")+(M135="")+(N135="")+(O135="")+(R135="")+(AV135="")&gt;0,((B135="")+(D135="")+(G135="")+(H135="")+(I135="")+(M135="")+(N135="")+(O135="")+(R135="")+(AV135=""))&amp;" required field(s) blank. ","")&amp;IF(AND(M135="High",AK135=""),"High tier: impact assessment date missing. ","")&amp;IF(AND(M135="High",AL135=""),"High tier: bias test date missing. ","")&amp;IF(AND(M135="High",AM135=""),"High tier: kill switch test missing. ","")&amp;IF(AND(M135&lt;&gt;"High",OR(T135="Yes",N135="Decision")),"Check tier: decisions about people or sensitive data are mandatory High (T01). ","")&amp;IF(AND(OR(D135="Bought (SaaS or licensed)",D135="Embedded in vendor product"),AO135=""),"Vendor review date missing. ","")&amp;IF(AND(AB135="Yes",AC135=""),"Transfer mechanism missing. ","")&amp;IF(AND(P135="Yes",Q135=""),"List the tools it can call. ","")&amp;IF(AND(AG135="High-risk",AP135=""),"EU high-risk: technical file status missing. ",""))=0,"OK",TRIM(IF((B135="")+(D135="")+(G135="")+(H135="")+(I135="")+(M135="")+(N135="")+(O135="")+(R135="")+(AV135="")&gt;0,((B135="")+(D135="")+(G135="")+(H135="")+(I135="")+(M135="")+(N135="")+(O135="")+(R135="")+(AV135=""))&amp;" required field(s) blank. ","")&amp;IF(AND(M135="High",AK135=""),"High tier: impact assessment date missing. ","")&amp;IF(AND(M135="High",AL135=""),"High tier: bias test date missing. ","")&amp;IF(AND(M135="High",AM135=""),"High tier: kill switch test missing. ","")&amp;IF(AND(M135&lt;&gt;"High",OR(T135="Yes",N135="Decision")),"Check tier: decisions about people or sensitive data are mandatory High (T01). ","")&amp;IF(AND(OR(D135="Bought (SaaS or licensed)",D135="Embedded in vendor product"),AO135=""),"Vendor review date missing. ","")&amp;IF(AND(AB135="Yes",AC135=""),"Transfer mechanism missing. ","")&amp;IF(AND(P135="Yes",Q135=""),"List the tools it can call. ","")&amp;IF(AND(AG135="High-risk",AP135=""),"EU high-risk: technical file status missing. ",""))))</f>
        <v/>
      </c>
      <c r="AV135" s="47"/>
      <c r="AW135" s="48"/>
      <c r="AX135" s="48"/>
      <c r="AY135" s="50" t="str">
        <f aca="false">IF(OR(AX135="",M135=""),"",EDATE(AX135,IFERROR(VLOOKUP(M135,Settings!$A$6:$B$8,2,FALSE()),12)))</f>
        <v/>
      </c>
      <c r="AZ135" s="49" t="str">
        <f aca="true">IF(A135="","",IF(AV135="Retired","Retired",IF(AY135="","Set last review",IF(AY135&lt;TODAY(),"Overdue",IF(AY135-TODAY()&lt;=Settings!$B$12,"Due soon","On track")))))</f>
        <v/>
      </c>
      <c r="BA135" s="47"/>
    </row>
    <row r="136" customFormat="false" ht="15" hidden="false" customHeight="false" outlineLevel="0" collapsed="false">
      <c r="A136" s="46"/>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8"/>
      <c r="AL136" s="48"/>
      <c r="AM136" s="48"/>
      <c r="AN136" s="48"/>
      <c r="AO136" s="48"/>
      <c r="AP136" s="47"/>
      <c r="AQ136" s="47"/>
      <c r="AR136" s="47"/>
      <c r="AS136" s="47"/>
      <c r="AT136" s="49" t="str">
        <f aca="false">IF(M136="","",IFERROR(VLOOKUP(M136,Settings!$A$6:$C$8,3,FALSE()),""))</f>
        <v/>
      </c>
      <c r="AU136" s="49" t="str">
        <f aca="false">IF(A136="","",IF(LEN(IF((B136="")+(D136="")+(G136="")+(H136="")+(I136="")+(M136="")+(N136="")+(O136="")+(R136="")+(AV136="")&gt;0,((B136="")+(D136="")+(G136="")+(H136="")+(I136="")+(M136="")+(N136="")+(O136="")+(R136="")+(AV136=""))&amp;" required field(s) blank. ","")&amp;IF(AND(M136="High",AK136=""),"High tier: impact assessment date missing. ","")&amp;IF(AND(M136="High",AL136=""),"High tier: bias test date missing. ","")&amp;IF(AND(M136="High",AM136=""),"High tier: kill switch test missing. ","")&amp;IF(AND(M136&lt;&gt;"High",OR(T136="Yes",N136="Decision")),"Check tier: decisions about people or sensitive data are mandatory High (T01). ","")&amp;IF(AND(OR(D136="Bought (SaaS or licensed)",D136="Embedded in vendor product"),AO136=""),"Vendor review date missing. ","")&amp;IF(AND(AB136="Yes",AC136=""),"Transfer mechanism missing. ","")&amp;IF(AND(P136="Yes",Q136=""),"List the tools it can call. ","")&amp;IF(AND(AG136="High-risk",AP136=""),"EU high-risk: technical file status missing. ",""))=0,"OK",TRIM(IF((B136="")+(D136="")+(G136="")+(H136="")+(I136="")+(M136="")+(N136="")+(O136="")+(R136="")+(AV136="")&gt;0,((B136="")+(D136="")+(G136="")+(H136="")+(I136="")+(M136="")+(N136="")+(O136="")+(R136="")+(AV136=""))&amp;" required field(s) blank. ","")&amp;IF(AND(M136="High",AK136=""),"High tier: impact assessment date missing. ","")&amp;IF(AND(M136="High",AL136=""),"High tier: bias test date missing. ","")&amp;IF(AND(M136="High",AM136=""),"High tier: kill switch test missing. ","")&amp;IF(AND(M136&lt;&gt;"High",OR(T136="Yes",N136="Decision")),"Check tier: decisions about people or sensitive data are mandatory High (T01). ","")&amp;IF(AND(OR(D136="Bought (SaaS or licensed)",D136="Embedded in vendor product"),AO136=""),"Vendor review date missing. ","")&amp;IF(AND(AB136="Yes",AC136=""),"Transfer mechanism missing. ","")&amp;IF(AND(P136="Yes",Q136=""),"List the tools it can call. ","")&amp;IF(AND(AG136="High-risk",AP136=""),"EU high-risk: technical file status missing. ",""))))</f>
        <v/>
      </c>
      <c r="AV136" s="47"/>
      <c r="AW136" s="48"/>
      <c r="AX136" s="48"/>
      <c r="AY136" s="50" t="str">
        <f aca="false">IF(OR(AX136="",M136=""),"",EDATE(AX136,IFERROR(VLOOKUP(M136,Settings!$A$6:$B$8,2,FALSE()),12)))</f>
        <v/>
      </c>
      <c r="AZ136" s="49" t="str">
        <f aca="true">IF(A136="","",IF(AV136="Retired","Retired",IF(AY136="","Set last review",IF(AY136&lt;TODAY(),"Overdue",IF(AY136-TODAY()&lt;=Settings!$B$12,"Due soon","On track")))))</f>
        <v/>
      </c>
      <c r="BA136" s="47"/>
    </row>
    <row r="137" customFormat="false" ht="15" hidden="false" customHeight="false" outlineLevel="0" collapsed="false">
      <c r="A137" s="46"/>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8"/>
      <c r="AL137" s="48"/>
      <c r="AM137" s="48"/>
      <c r="AN137" s="48"/>
      <c r="AO137" s="48"/>
      <c r="AP137" s="47"/>
      <c r="AQ137" s="47"/>
      <c r="AR137" s="47"/>
      <c r="AS137" s="47"/>
      <c r="AT137" s="49" t="str">
        <f aca="false">IF(M137="","",IFERROR(VLOOKUP(M137,Settings!$A$6:$C$8,3,FALSE()),""))</f>
        <v/>
      </c>
      <c r="AU137" s="49" t="str">
        <f aca="false">IF(A137="","",IF(LEN(IF((B137="")+(D137="")+(G137="")+(H137="")+(I137="")+(M137="")+(N137="")+(O137="")+(R137="")+(AV137="")&gt;0,((B137="")+(D137="")+(G137="")+(H137="")+(I137="")+(M137="")+(N137="")+(O137="")+(R137="")+(AV137=""))&amp;" required field(s) blank. ","")&amp;IF(AND(M137="High",AK137=""),"High tier: impact assessment date missing. ","")&amp;IF(AND(M137="High",AL137=""),"High tier: bias test date missing. ","")&amp;IF(AND(M137="High",AM137=""),"High tier: kill switch test missing. ","")&amp;IF(AND(M137&lt;&gt;"High",OR(T137="Yes",N137="Decision")),"Check tier: decisions about people or sensitive data are mandatory High (T01). ","")&amp;IF(AND(OR(D137="Bought (SaaS or licensed)",D137="Embedded in vendor product"),AO137=""),"Vendor review date missing. ","")&amp;IF(AND(AB137="Yes",AC137=""),"Transfer mechanism missing. ","")&amp;IF(AND(P137="Yes",Q137=""),"List the tools it can call. ","")&amp;IF(AND(AG137="High-risk",AP137=""),"EU high-risk: technical file status missing. ",""))=0,"OK",TRIM(IF((B137="")+(D137="")+(G137="")+(H137="")+(I137="")+(M137="")+(N137="")+(O137="")+(R137="")+(AV137="")&gt;0,((B137="")+(D137="")+(G137="")+(H137="")+(I137="")+(M137="")+(N137="")+(O137="")+(R137="")+(AV137=""))&amp;" required field(s) blank. ","")&amp;IF(AND(M137="High",AK137=""),"High tier: impact assessment date missing. ","")&amp;IF(AND(M137="High",AL137=""),"High tier: bias test date missing. ","")&amp;IF(AND(M137="High",AM137=""),"High tier: kill switch test missing. ","")&amp;IF(AND(M137&lt;&gt;"High",OR(T137="Yes",N137="Decision")),"Check tier: decisions about people or sensitive data are mandatory High (T01). ","")&amp;IF(AND(OR(D137="Bought (SaaS or licensed)",D137="Embedded in vendor product"),AO137=""),"Vendor review date missing. ","")&amp;IF(AND(AB137="Yes",AC137=""),"Transfer mechanism missing. ","")&amp;IF(AND(P137="Yes",Q137=""),"List the tools it can call. ","")&amp;IF(AND(AG137="High-risk",AP137=""),"EU high-risk: technical file status missing. ",""))))</f>
        <v/>
      </c>
      <c r="AV137" s="47"/>
      <c r="AW137" s="48"/>
      <c r="AX137" s="48"/>
      <c r="AY137" s="50" t="str">
        <f aca="false">IF(OR(AX137="",M137=""),"",EDATE(AX137,IFERROR(VLOOKUP(M137,Settings!$A$6:$B$8,2,FALSE()),12)))</f>
        <v/>
      </c>
      <c r="AZ137" s="49" t="str">
        <f aca="true">IF(A137="","",IF(AV137="Retired","Retired",IF(AY137="","Set last review",IF(AY137&lt;TODAY(),"Overdue",IF(AY137-TODAY()&lt;=Settings!$B$12,"Due soon","On track")))))</f>
        <v/>
      </c>
      <c r="BA137" s="47"/>
    </row>
    <row r="138" customFormat="false" ht="15" hidden="false" customHeight="false" outlineLevel="0" collapsed="false">
      <c r="A138" s="46"/>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8"/>
      <c r="AL138" s="48"/>
      <c r="AM138" s="48"/>
      <c r="AN138" s="48"/>
      <c r="AO138" s="48"/>
      <c r="AP138" s="47"/>
      <c r="AQ138" s="47"/>
      <c r="AR138" s="47"/>
      <c r="AS138" s="47"/>
      <c r="AT138" s="49" t="str">
        <f aca="false">IF(M138="","",IFERROR(VLOOKUP(M138,Settings!$A$6:$C$8,3,FALSE()),""))</f>
        <v/>
      </c>
      <c r="AU138" s="49" t="str">
        <f aca="false">IF(A138="","",IF(LEN(IF((B138="")+(D138="")+(G138="")+(H138="")+(I138="")+(M138="")+(N138="")+(O138="")+(R138="")+(AV138="")&gt;0,((B138="")+(D138="")+(G138="")+(H138="")+(I138="")+(M138="")+(N138="")+(O138="")+(R138="")+(AV138=""))&amp;" required field(s) blank. ","")&amp;IF(AND(M138="High",AK138=""),"High tier: impact assessment date missing. ","")&amp;IF(AND(M138="High",AL138=""),"High tier: bias test date missing. ","")&amp;IF(AND(M138="High",AM138=""),"High tier: kill switch test missing. ","")&amp;IF(AND(M138&lt;&gt;"High",OR(T138="Yes",N138="Decision")),"Check tier: decisions about people or sensitive data are mandatory High (T01). ","")&amp;IF(AND(OR(D138="Bought (SaaS or licensed)",D138="Embedded in vendor product"),AO138=""),"Vendor review date missing. ","")&amp;IF(AND(AB138="Yes",AC138=""),"Transfer mechanism missing. ","")&amp;IF(AND(P138="Yes",Q138=""),"List the tools it can call. ","")&amp;IF(AND(AG138="High-risk",AP138=""),"EU high-risk: technical file status missing. ",""))=0,"OK",TRIM(IF((B138="")+(D138="")+(G138="")+(H138="")+(I138="")+(M138="")+(N138="")+(O138="")+(R138="")+(AV138="")&gt;0,((B138="")+(D138="")+(G138="")+(H138="")+(I138="")+(M138="")+(N138="")+(O138="")+(R138="")+(AV138=""))&amp;" required field(s) blank. ","")&amp;IF(AND(M138="High",AK138=""),"High tier: impact assessment date missing. ","")&amp;IF(AND(M138="High",AL138=""),"High tier: bias test date missing. ","")&amp;IF(AND(M138="High",AM138=""),"High tier: kill switch test missing. ","")&amp;IF(AND(M138&lt;&gt;"High",OR(T138="Yes",N138="Decision")),"Check tier: decisions about people or sensitive data are mandatory High (T01). ","")&amp;IF(AND(OR(D138="Bought (SaaS or licensed)",D138="Embedded in vendor product"),AO138=""),"Vendor review date missing. ","")&amp;IF(AND(AB138="Yes",AC138=""),"Transfer mechanism missing. ","")&amp;IF(AND(P138="Yes",Q138=""),"List the tools it can call. ","")&amp;IF(AND(AG138="High-risk",AP138=""),"EU high-risk: technical file status missing. ",""))))</f>
        <v/>
      </c>
      <c r="AV138" s="47"/>
      <c r="AW138" s="48"/>
      <c r="AX138" s="48"/>
      <c r="AY138" s="50" t="str">
        <f aca="false">IF(OR(AX138="",M138=""),"",EDATE(AX138,IFERROR(VLOOKUP(M138,Settings!$A$6:$B$8,2,FALSE()),12)))</f>
        <v/>
      </c>
      <c r="AZ138" s="49" t="str">
        <f aca="true">IF(A138="","",IF(AV138="Retired","Retired",IF(AY138="","Set last review",IF(AY138&lt;TODAY(),"Overdue",IF(AY138-TODAY()&lt;=Settings!$B$12,"Due soon","On track")))))</f>
        <v/>
      </c>
      <c r="BA138" s="47"/>
    </row>
    <row r="139" customFormat="false" ht="15" hidden="false" customHeight="false" outlineLevel="0" collapsed="false">
      <c r="A139" s="46"/>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8"/>
      <c r="AL139" s="48"/>
      <c r="AM139" s="48"/>
      <c r="AN139" s="48"/>
      <c r="AO139" s="48"/>
      <c r="AP139" s="47"/>
      <c r="AQ139" s="47"/>
      <c r="AR139" s="47"/>
      <c r="AS139" s="47"/>
      <c r="AT139" s="49" t="str">
        <f aca="false">IF(M139="","",IFERROR(VLOOKUP(M139,Settings!$A$6:$C$8,3,FALSE()),""))</f>
        <v/>
      </c>
      <c r="AU139" s="49" t="str">
        <f aca="false">IF(A139="","",IF(LEN(IF((B139="")+(D139="")+(G139="")+(H139="")+(I139="")+(M139="")+(N139="")+(O139="")+(R139="")+(AV139="")&gt;0,((B139="")+(D139="")+(G139="")+(H139="")+(I139="")+(M139="")+(N139="")+(O139="")+(R139="")+(AV139=""))&amp;" required field(s) blank. ","")&amp;IF(AND(M139="High",AK139=""),"High tier: impact assessment date missing. ","")&amp;IF(AND(M139="High",AL139=""),"High tier: bias test date missing. ","")&amp;IF(AND(M139="High",AM139=""),"High tier: kill switch test missing. ","")&amp;IF(AND(M139&lt;&gt;"High",OR(T139="Yes",N139="Decision")),"Check tier: decisions about people or sensitive data are mandatory High (T01). ","")&amp;IF(AND(OR(D139="Bought (SaaS or licensed)",D139="Embedded in vendor product"),AO139=""),"Vendor review date missing. ","")&amp;IF(AND(AB139="Yes",AC139=""),"Transfer mechanism missing. ","")&amp;IF(AND(P139="Yes",Q139=""),"List the tools it can call. ","")&amp;IF(AND(AG139="High-risk",AP139=""),"EU high-risk: technical file status missing. ",""))=0,"OK",TRIM(IF((B139="")+(D139="")+(G139="")+(H139="")+(I139="")+(M139="")+(N139="")+(O139="")+(R139="")+(AV139="")&gt;0,((B139="")+(D139="")+(G139="")+(H139="")+(I139="")+(M139="")+(N139="")+(O139="")+(R139="")+(AV139=""))&amp;" required field(s) blank. ","")&amp;IF(AND(M139="High",AK139=""),"High tier: impact assessment date missing. ","")&amp;IF(AND(M139="High",AL139=""),"High tier: bias test date missing. ","")&amp;IF(AND(M139="High",AM139=""),"High tier: kill switch test missing. ","")&amp;IF(AND(M139&lt;&gt;"High",OR(T139="Yes",N139="Decision")),"Check tier: decisions about people or sensitive data are mandatory High (T01). ","")&amp;IF(AND(OR(D139="Bought (SaaS or licensed)",D139="Embedded in vendor product"),AO139=""),"Vendor review date missing. ","")&amp;IF(AND(AB139="Yes",AC139=""),"Transfer mechanism missing. ","")&amp;IF(AND(P139="Yes",Q139=""),"List the tools it can call. ","")&amp;IF(AND(AG139="High-risk",AP139=""),"EU high-risk: technical file status missing. ",""))))</f>
        <v/>
      </c>
      <c r="AV139" s="47"/>
      <c r="AW139" s="48"/>
      <c r="AX139" s="48"/>
      <c r="AY139" s="50" t="str">
        <f aca="false">IF(OR(AX139="",M139=""),"",EDATE(AX139,IFERROR(VLOOKUP(M139,Settings!$A$6:$B$8,2,FALSE()),12)))</f>
        <v/>
      </c>
      <c r="AZ139" s="49" t="str">
        <f aca="true">IF(A139="","",IF(AV139="Retired","Retired",IF(AY139="","Set last review",IF(AY139&lt;TODAY(),"Overdue",IF(AY139-TODAY()&lt;=Settings!$B$12,"Due soon","On track")))))</f>
        <v/>
      </c>
      <c r="BA139" s="47"/>
    </row>
    <row r="140" customFormat="false" ht="15" hidden="false" customHeight="false" outlineLevel="0" collapsed="false">
      <c r="A140" s="46"/>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8"/>
      <c r="AL140" s="48"/>
      <c r="AM140" s="48"/>
      <c r="AN140" s="48"/>
      <c r="AO140" s="48"/>
      <c r="AP140" s="47"/>
      <c r="AQ140" s="47"/>
      <c r="AR140" s="47"/>
      <c r="AS140" s="47"/>
      <c r="AT140" s="49" t="str">
        <f aca="false">IF(M140="","",IFERROR(VLOOKUP(M140,Settings!$A$6:$C$8,3,FALSE()),""))</f>
        <v/>
      </c>
      <c r="AU140" s="49" t="str">
        <f aca="false">IF(A140="","",IF(LEN(IF((B140="")+(D140="")+(G140="")+(H140="")+(I140="")+(M140="")+(N140="")+(O140="")+(R140="")+(AV140="")&gt;0,((B140="")+(D140="")+(G140="")+(H140="")+(I140="")+(M140="")+(N140="")+(O140="")+(R140="")+(AV140=""))&amp;" required field(s) blank. ","")&amp;IF(AND(M140="High",AK140=""),"High tier: impact assessment date missing. ","")&amp;IF(AND(M140="High",AL140=""),"High tier: bias test date missing. ","")&amp;IF(AND(M140="High",AM140=""),"High tier: kill switch test missing. ","")&amp;IF(AND(M140&lt;&gt;"High",OR(T140="Yes",N140="Decision")),"Check tier: decisions about people or sensitive data are mandatory High (T01). ","")&amp;IF(AND(OR(D140="Bought (SaaS or licensed)",D140="Embedded in vendor product"),AO140=""),"Vendor review date missing. ","")&amp;IF(AND(AB140="Yes",AC140=""),"Transfer mechanism missing. ","")&amp;IF(AND(P140="Yes",Q140=""),"List the tools it can call. ","")&amp;IF(AND(AG140="High-risk",AP140=""),"EU high-risk: technical file status missing. ",""))=0,"OK",TRIM(IF((B140="")+(D140="")+(G140="")+(H140="")+(I140="")+(M140="")+(N140="")+(O140="")+(R140="")+(AV140="")&gt;0,((B140="")+(D140="")+(G140="")+(H140="")+(I140="")+(M140="")+(N140="")+(O140="")+(R140="")+(AV140=""))&amp;" required field(s) blank. ","")&amp;IF(AND(M140="High",AK140=""),"High tier: impact assessment date missing. ","")&amp;IF(AND(M140="High",AL140=""),"High tier: bias test date missing. ","")&amp;IF(AND(M140="High",AM140=""),"High tier: kill switch test missing. ","")&amp;IF(AND(M140&lt;&gt;"High",OR(T140="Yes",N140="Decision")),"Check tier: decisions about people or sensitive data are mandatory High (T01). ","")&amp;IF(AND(OR(D140="Bought (SaaS or licensed)",D140="Embedded in vendor product"),AO140=""),"Vendor review date missing. ","")&amp;IF(AND(AB140="Yes",AC140=""),"Transfer mechanism missing. ","")&amp;IF(AND(P140="Yes",Q140=""),"List the tools it can call. ","")&amp;IF(AND(AG140="High-risk",AP140=""),"EU high-risk: technical file status missing. ",""))))</f>
        <v/>
      </c>
      <c r="AV140" s="47"/>
      <c r="AW140" s="48"/>
      <c r="AX140" s="48"/>
      <c r="AY140" s="50" t="str">
        <f aca="false">IF(OR(AX140="",M140=""),"",EDATE(AX140,IFERROR(VLOOKUP(M140,Settings!$A$6:$B$8,2,FALSE()),12)))</f>
        <v/>
      </c>
      <c r="AZ140" s="49" t="str">
        <f aca="true">IF(A140="","",IF(AV140="Retired","Retired",IF(AY140="","Set last review",IF(AY140&lt;TODAY(),"Overdue",IF(AY140-TODAY()&lt;=Settings!$B$12,"Due soon","On track")))))</f>
        <v/>
      </c>
      <c r="BA140" s="47"/>
    </row>
    <row r="141" customFormat="false" ht="15" hidden="false" customHeight="false" outlineLevel="0" collapsed="false">
      <c r="A141" s="46"/>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8"/>
      <c r="AL141" s="48"/>
      <c r="AM141" s="48"/>
      <c r="AN141" s="48"/>
      <c r="AO141" s="48"/>
      <c r="AP141" s="47"/>
      <c r="AQ141" s="47"/>
      <c r="AR141" s="47"/>
      <c r="AS141" s="47"/>
      <c r="AT141" s="49" t="str">
        <f aca="false">IF(M141="","",IFERROR(VLOOKUP(M141,Settings!$A$6:$C$8,3,FALSE()),""))</f>
        <v/>
      </c>
      <c r="AU141" s="49" t="str">
        <f aca="false">IF(A141="","",IF(LEN(IF((B141="")+(D141="")+(G141="")+(H141="")+(I141="")+(M141="")+(N141="")+(O141="")+(R141="")+(AV141="")&gt;0,((B141="")+(D141="")+(G141="")+(H141="")+(I141="")+(M141="")+(N141="")+(O141="")+(R141="")+(AV141=""))&amp;" required field(s) blank. ","")&amp;IF(AND(M141="High",AK141=""),"High tier: impact assessment date missing. ","")&amp;IF(AND(M141="High",AL141=""),"High tier: bias test date missing. ","")&amp;IF(AND(M141="High",AM141=""),"High tier: kill switch test missing. ","")&amp;IF(AND(M141&lt;&gt;"High",OR(T141="Yes",N141="Decision")),"Check tier: decisions about people or sensitive data are mandatory High (T01). ","")&amp;IF(AND(OR(D141="Bought (SaaS or licensed)",D141="Embedded in vendor product"),AO141=""),"Vendor review date missing. ","")&amp;IF(AND(AB141="Yes",AC141=""),"Transfer mechanism missing. ","")&amp;IF(AND(P141="Yes",Q141=""),"List the tools it can call. ","")&amp;IF(AND(AG141="High-risk",AP141=""),"EU high-risk: technical file status missing. ",""))=0,"OK",TRIM(IF((B141="")+(D141="")+(G141="")+(H141="")+(I141="")+(M141="")+(N141="")+(O141="")+(R141="")+(AV141="")&gt;0,((B141="")+(D141="")+(G141="")+(H141="")+(I141="")+(M141="")+(N141="")+(O141="")+(R141="")+(AV141=""))&amp;" required field(s) blank. ","")&amp;IF(AND(M141="High",AK141=""),"High tier: impact assessment date missing. ","")&amp;IF(AND(M141="High",AL141=""),"High tier: bias test date missing. ","")&amp;IF(AND(M141="High",AM141=""),"High tier: kill switch test missing. ","")&amp;IF(AND(M141&lt;&gt;"High",OR(T141="Yes",N141="Decision")),"Check tier: decisions about people or sensitive data are mandatory High (T01). ","")&amp;IF(AND(OR(D141="Bought (SaaS or licensed)",D141="Embedded in vendor product"),AO141=""),"Vendor review date missing. ","")&amp;IF(AND(AB141="Yes",AC141=""),"Transfer mechanism missing. ","")&amp;IF(AND(P141="Yes",Q141=""),"List the tools it can call. ","")&amp;IF(AND(AG141="High-risk",AP141=""),"EU high-risk: technical file status missing. ",""))))</f>
        <v/>
      </c>
      <c r="AV141" s="47"/>
      <c r="AW141" s="48"/>
      <c r="AX141" s="48"/>
      <c r="AY141" s="50" t="str">
        <f aca="false">IF(OR(AX141="",M141=""),"",EDATE(AX141,IFERROR(VLOOKUP(M141,Settings!$A$6:$B$8,2,FALSE()),12)))</f>
        <v/>
      </c>
      <c r="AZ141" s="49" t="str">
        <f aca="true">IF(A141="","",IF(AV141="Retired","Retired",IF(AY141="","Set last review",IF(AY141&lt;TODAY(),"Overdue",IF(AY141-TODAY()&lt;=Settings!$B$12,"Due soon","On track")))))</f>
        <v/>
      </c>
      <c r="BA141" s="47"/>
    </row>
    <row r="142" customFormat="false" ht="15" hidden="false" customHeight="false" outlineLevel="0" collapsed="false">
      <c r="A142" s="46"/>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8"/>
      <c r="AL142" s="48"/>
      <c r="AM142" s="48"/>
      <c r="AN142" s="48"/>
      <c r="AO142" s="48"/>
      <c r="AP142" s="47"/>
      <c r="AQ142" s="47"/>
      <c r="AR142" s="47"/>
      <c r="AS142" s="47"/>
      <c r="AT142" s="49" t="str">
        <f aca="false">IF(M142="","",IFERROR(VLOOKUP(M142,Settings!$A$6:$C$8,3,FALSE()),""))</f>
        <v/>
      </c>
      <c r="AU142" s="49" t="str">
        <f aca="false">IF(A142="","",IF(LEN(IF((B142="")+(D142="")+(G142="")+(H142="")+(I142="")+(M142="")+(N142="")+(O142="")+(R142="")+(AV142="")&gt;0,((B142="")+(D142="")+(G142="")+(H142="")+(I142="")+(M142="")+(N142="")+(O142="")+(R142="")+(AV142=""))&amp;" required field(s) blank. ","")&amp;IF(AND(M142="High",AK142=""),"High tier: impact assessment date missing. ","")&amp;IF(AND(M142="High",AL142=""),"High tier: bias test date missing. ","")&amp;IF(AND(M142="High",AM142=""),"High tier: kill switch test missing. ","")&amp;IF(AND(M142&lt;&gt;"High",OR(T142="Yes",N142="Decision")),"Check tier: decisions about people or sensitive data are mandatory High (T01). ","")&amp;IF(AND(OR(D142="Bought (SaaS or licensed)",D142="Embedded in vendor product"),AO142=""),"Vendor review date missing. ","")&amp;IF(AND(AB142="Yes",AC142=""),"Transfer mechanism missing. ","")&amp;IF(AND(P142="Yes",Q142=""),"List the tools it can call. ","")&amp;IF(AND(AG142="High-risk",AP142=""),"EU high-risk: technical file status missing. ",""))=0,"OK",TRIM(IF((B142="")+(D142="")+(G142="")+(H142="")+(I142="")+(M142="")+(N142="")+(O142="")+(R142="")+(AV142="")&gt;0,((B142="")+(D142="")+(G142="")+(H142="")+(I142="")+(M142="")+(N142="")+(O142="")+(R142="")+(AV142=""))&amp;" required field(s) blank. ","")&amp;IF(AND(M142="High",AK142=""),"High tier: impact assessment date missing. ","")&amp;IF(AND(M142="High",AL142=""),"High tier: bias test date missing. ","")&amp;IF(AND(M142="High",AM142=""),"High tier: kill switch test missing. ","")&amp;IF(AND(M142&lt;&gt;"High",OR(T142="Yes",N142="Decision")),"Check tier: decisions about people or sensitive data are mandatory High (T01). ","")&amp;IF(AND(OR(D142="Bought (SaaS or licensed)",D142="Embedded in vendor product"),AO142=""),"Vendor review date missing. ","")&amp;IF(AND(AB142="Yes",AC142=""),"Transfer mechanism missing. ","")&amp;IF(AND(P142="Yes",Q142=""),"List the tools it can call. ","")&amp;IF(AND(AG142="High-risk",AP142=""),"EU high-risk: technical file status missing. ",""))))</f>
        <v/>
      </c>
      <c r="AV142" s="47"/>
      <c r="AW142" s="48"/>
      <c r="AX142" s="48"/>
      <c r="AY142" s="50" t="str">
        <f aca="false">IF(OR(AX142="",M142=""),"",EDATE(AX142,IFERROR(VLOOKUP(M142,Settings!$A$6:$B$8,2,FALSE()),12)))</f>
        <v/>
      </c>
      <c r="AZ142" s="49" t="str">
        <f aca="true">IF(A142="","",IF(AV142="Retired","Retired",IF(AY142="","Set last review",IF(AY142&lt;TODAY(),"Overdue",IF(AY142-TODAY()&lt;=Settings!$B$12,"Due soon","On track")))))</f>
        <v/>
      </c>
      <c r="BA142" s="47"/>
    </row>
    <row r="143" customFormat="false" ht="15" hidden="false" customHeight="false" outlineLevel="0" collapsed="false">
      <c r="A143" s="46"/>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8"/>
      <c r="AL143" s="48"/>
      <c r="AM143" s="48"/>
      <c r="AN143" s="48"/>
      <c r="AO143" s="48"/>
      <c r="AP143" s="47"/>
      <c r="AQ143" s="47"/>
      <c r="AR143" s="47"/>
      <c r="AS143" s="47"/>
      <c r="AT143" s="49" t="str">
        <f aca="false">IF(M143="","",IFERROR(VLOOKUP(M143,Settings!$A$6:$C$8,3,FALSE()),""))</f>
        <v/>
      </c>
      <c r="AU143" s="49" t="str">
        <f aca="false">IF(A143="","",IF(LEN(IF((B143="")+(D143="")+(G143="")+(H143="")+(I143="")+(M143="")+(N143="")+(O143="")+(R143="")+(AV143="")&gt;0,((B143="")+(D143="")+(G143="")+(H143="")+(I143="")+(M143="")+(N143="")+(O143="")+(R143="")+(AV143=""))&amp;" required field(s) blank. ","")&amp;IF(AND(M143="High",AK143=""),"High tier: impact assessment date missing. ","")&amp;IF(AND(M143="High",AL143=""),"High tier: bias test date missing. ","")&amp;IF(AND(M143="High",AM143=""),"High tier: kill switch test missing. ","")&amp;IF(AND(M143&lt;&gt;"High",OR(T143="Yes",N143="Decision")),"Check tier: decisions about people or sensitive data are mandatory High (T01). ","")&amp;IF(AND(OR(D143="Bought (SaaS or licensed)",D143="Embedded in vendor product"),AO143=""),"Vendor review date missing. ","")&amp;IF(AND(AB143="Yes",AC143=""),"Transfer mechanism missing. ","")&amp;IF(AND(P143="Yes",Q143=""),"List the tools it can call. ","")&amp;IF(AND(AG143="High-risk",AP143=""),"EU high-risk: technical file status missing. ",""))=0,"OK",TRIM(IF((B143="")+(D143="")+(G143="")+(H143="")+(I143="")+(M143="")+(N143="")+(O143="")+(R143="")+(AV143="")&gt;0,((B143="")+(D143="")+(G143="")+(H143="")+(I143="")+(M143="")+(N143="")+(O143="")+(R143="")+(AV143=""))&amp;" required field(s) blank. ","")&amp;IF(AND(M143="High",AK143=""),"High tier: impact assessment date missing. ","")&amp;IF(AND(M143="High",AL143=""),"High tier: bias test date missing. ","")&amp;IF(AND(M143="High",AM143=""),"High tier: kill switch test missing. ","")&amp;IF(AND(M143&lt;&gt;"High",OR(T143="Yes",N143="Decision")),"Check tier: decisions about people or sensitive data are mandatory High (T01). ","")&amp;IF(AND(OR(D143="Bought (SaaS or licensed)",D143="Embedded in vendor product"),AO143=""),"Vendor review date missing. ","")&amp;IF(AND(AB143="Yes",AC143=""),"Transfer mechanism missing. ","")&amp;IF(AND(P143="Yes",Q143=""),"List the tools it can call. ","")&amp;IF(AND(AG143="High-risk",AP143=""),"EU high-risk: technical file status missing. ",""))))</f>
        <v/>
      </c>
      <c r="AV143" s="47"/>
      <c r="AW143" s="48"/>
      <c r="AX143" s="48"/>
      <c r="AY143" s="50" t="str">
        <f aca="false">IF(OR(AX143="",M143=""),"",EDATE(AX143,IFERROR(VLOOKUP(M143,Settings!$A$6:$B$8,2,FALSE()),12)))</f>
        <v/>
      </c>
      <c r="AZ143" s="49" t="str">
        <f aca="true">IF(A143="","",IF(AV143="Retired","Retired",IF(AY143="","Set last review",IF(AY143&lt;TODAY(),"Overdue",IF(AY143-TODAY()&lt;=Settings!$B$12,"Due soon","On track")))))</f>
        <v/>
      </c>
      <c r="BA143" s="47"/>
    </row>
    <row r="144" customFormat="false" ht="15" hidden="false" customHeight="false" outlineLevel="0" collapsed="false">
      <c r="A144" s="46"/>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8"/>
      <c r="AL144" s="48"/>
      <c r="AM144" s="48"/>
      <c r="AN144" s="48"/>
      <c r="AO144" s="48"/>
      <c r="AP144" s="47"/>
      <c r="AQ144" s="47"/>
      <c r="AR144" s="47"/>
      <c r="AS144" s="47"/>
      <c r="AT144" s="49" t="str">
        <f aca="false">IF(M144="","",IFERROR(VLOOKUP(M144,Settings!$A$6:$C$8,3,FALSE()),""))</f>
        <v/>
      </c>
      <c r="AU144" s="49" t="str">
        <f aca="false">IF(A144="","",IF(LEN(IF((B144="")+(D144="")+(G144="")+(H144="")+(I144="")+(M144="")+(N144="")+(O144="")+(R144="")+(AV144="")&gt;0,((B144="")+(D144="")+(G144="")+(H144="")+(I144="")+(M144="")+(N144="")+(O144="")+(R144="")+(AV144=""))&amp;" required field(s) blank. ","")&amp;IF(AND(M144="High",AK144=""),"High tier: impact assessment date missing. ","")&amp;IF(AND(M144="High",AL144=""),"High tier: bias test date missing. ","")&amp;IF(AND(M144="High",AM144=""),"High tier: kill switch test missing. ","")&amp;IF(AND(M144&lt;&gt;"High",OR(T144="Yes",N144="Decision")),"Check tier: decisions about people or sensitive data are mandatory High (T01). ","")&amp;IF(AND(OR(D144="Bought (SaaS or licensed)",D144="Embedded in vendor product"),AO144=""),"Vendor review date missing. ","")&amp;IF(AND(AB144="Yes",AC144=""),"Transfer mechanism missing. ","")&amp;IF(AND(P144="Yes",Q144=""),"List the tools it can call. ","")&amp;IF(AND(AG144="High-risk",AP144=""),"EU high-risk: technical file status missing. ",""))=0,"OK",TRIM(IF((B144="")+(D144="")+(G144="")+(H144="")+(I144="")+(M144="")+(N144="")+(O144="")+(R144="")+(AV144="")&gt;0,((B144="")+(D144="")+(G144="")+(H144="")+(I144="")+(M144="")+(N144="")+(O144="")+(R144="")+(AV144=""))&amp;" required field(s) blank. ","")&amp;IF(AND(M144="High",AK144=""),"High tier: impact assessment date missing. ","")&amp;IF(AND(M144="High",AL144=""),"High tier: bias test date missing. ","")&amp;IF(AND(M144="High",AM144=""),"High tier: kill switch test missing. ","")&amp;IF(AND(M144&lt;&gt;"High",OR(T144="Yes",N144="Decision")),"Check tier: decisions about people or sensitive data are mandatory High (T01). ","")&amp;IF(AND(OR(D144="Bought (SaaS or licensed)",D144="Embedded in vendor product"),AO144=""),"Vendor review date missing. ","")&amp;IF(AND(AB144="Yes",AC144=""),"Transfer mechanism missing. ","")&amp;IF(AND(P144="Yes",Q144=""),"List the tools it can call. ","")&amp;IF(AND(AG144="High-risk",AP144=""),"EU high-risk: technical file status missing. ",""))))</f>
        <v/>
      </c>
      <c r="AV144" s="47"/>
      <c r="AW144" s="48"/>
      <c r="AX144" s="48"/>
      <c r="AY144" s="50" t="str">
        <f aca="false">IF(OR(AX144="",M144=""),"",EDATE(AX144,IFERROR(VLOOKUP(M144,Settings!$A$6:$B$8,2,FALSE()),12)))</f>
        <v/>
      </c>
      <c r="AZ144" s="49" t="str">
        <f aca="true">IF(A144="","",IF(AV144="Retired","Retired",IF(AY144="","Set last review",IF(AY144&lt;TODAY(),"Overdue",IF(AY144-TODAY()&lt;=Settings!$B$12,"Due soon","On track")))))</f>
        <v/>
      </c>
      <c r="BA144" s="47"/>
    </row>
    <row r="145" customFormat="false" ht="15" hidden="false" customHeight="false" outlineLevel="0" collapsed="false">
      <c r="A145" s="46"/>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8"/>
      <c r="AL145" s="48"/>
      <c r="AM145" s="48"/>
      <c r="AN145" s="48"/>
      <c r="AO145" s="48"/>
      <c r="AP145" s="47"/>
      <c r="AQ145" s="47"/>
      <c r="AR145" s="47"/>
      <c r="AS145" s="47"/>
      <c r="AT145" s="49" t="str">
        <f aca="false">IF(M145="","",IFERROR(VLOOKUP(M145,Settings!$A$6:$C$8,3,FALSE()),""))</f>
        <v/>
      </c>
      <c r="AU145" s="49" t="str">
        <f aca="false">IF(A145="","",IF(LEN(IF((B145="")+(D145="")+(G145="")+(H145="")+(I145="")+(M145="")+(N145="")+(O145="")+(R145="")+(AV145="")&gt;0,((B145="")+(D145="")+(G145="")+(H145="")+(I145="")+(M145="")+(N145="")+(O145="")+(R145="")+(AV145=""))&amp;" required field(s) blank. ","")&amp;IF(AND(M145="High",AK145=""),"High tier: impact assessment date missing. ","")&amp;IF(AND(M145="High",AL145=""),"High tier: bias test date missing. ","")&amp;IF(AND(M145="High",AM145=""),"High tier: kill switch test missing. ","")&amp;IF(AND(M145&lt;&gt;"High",OR(T145="Yes",N145="Decision")),"Check tier: decisions about people or sensitive data are mandatory High (T01). ","")&amp;IF(AND(OR(D145="Bought (SaaS or licensed)",D145="Embedded in vendor product"),AO145=""),"Vendor review date missing. ","")&amp;IF(AND(AB145="Yes",AC145=""),"Transfer mechanism missing. ","")&amp;IF(AND(P145="Yes",Q145=""),"List the tools it can call. ","")&amp;IF(AND(AG145="High-risk",AP145=""),"EU high-risk: technical file status missing. ",""))=0,"OK",TRIM(IF((B145="")+(D145="")+(G145="")+(H145="")+(I145="")+(M145="")+(N145="")+(O145="")+(R145="")+(AV145="")&gt;0,((B145="")+(D145="")+(G145="")+(H145="")+(I145="")+(M145="")+(N145="")+(O145="")+(R145="")+(AV145=""))&amp;" required field(s) blank. ","")&amp;IF(AND(M145="High",AK145=""),"High tier: impact assessment date missing. ","")&amp;IF(AND(M145="High",AL145=""),"High tier: bias test date missing. ","")&amp;IF(AND(M145="High",AM145=""),"High tier: kill switch test missing. ","")&amp;IF(AND(M145&lt;&gt;"High",OR(T145="Yes",N145="Decision")),"Check tier: decisions about people or sensitive data are mandatory High (T01). ","")&amp;IF(AND(OR(D145="Bought (SaaS or licensed)",D145="Embedded in vendor product"),AO145=""),"Vendor review date missing. ","")&amp;IF(AND(AB145="Yes",AC145=""),"Transfer mechanism missing. ","")&amp;IF(AND(P145="Yes",Q145=""),"List the tools it can call. ","")&amp;IF(AND(AG145="High-risk",AP145=""),"EU high-risk: technical file status missing. ",""))))</f>
        <v/>
      </c>
      <c r="AV145" s="47"/>
      <c r="AW145" s="48"/>
      <c r="AX145" s="48"/>
      <c r="AY145" s="50" t="str">
        <f aca="false">IF(OR(AX145="",M145=""),"",EDATE(AX145,IFERROR(VLOOKUP(M145,Settings!$A$6:$B$8,2,FALSE()),12)))</f>
        <v/>
      </c>
      <c r="AZ145" s="49" t="str">
        <f aca="true">IF(A145="","",IF(AV145="Retired","Retired",IF(AY145="","Set last review",IF(AY145&lt;TODAY(),"Overdue",IF(AY145-TODAY()&lt;=Settings!$B$12,"Due soon","On track")))))</f>
        <v/>
      </c>
      <c r="BA145" s="47"/>
    </row>
    <row r="146" customFormat="false" ht="15" hidden="false" customHeight="false" outlineLevel="0" collapsed="false">
      <c r="A146" s="46"/>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8"/>
      <c r="AL146" s="48"/>
      <c r="AM146" s="48"/>
      <c r="AN146" s="48"/>
      <c r="AO146" s="48"/>
      <c r="AP146" s="47"/>
      <c r="AQ146" s="47"/>
      <c r="AR146" s="47"/>
      <c r="AS146" s="47"/>
      <c r="AT146" s="49" t="str">
        <f aca="false">IF(M146="","",IFERROR(VLOOKUP(M146,Settings!$A$6:$C$8,3,FALSE()),""))</f>
        <v/>
      </c>
      <c r="AU146" s="49" t="str">
        <f aca="false">IF(A146="","",IF(LEN(IF((B146="")+(D146="")+(G146="")+(H146="")+(I146="")+(M146="")+(N146="")+(O146="")+(R146="")+(AV146="")&gt;0,((B146="")+(D146="")+(G146="")+(H146="")+(I146="")+(M146="")+(N146="")+(O146="")+(R146="")+(AV146=""))&amp;" required field(s) blank. ","")&amp;IF(AND(M146="High",AK146=""),"High tier: impact assessment date missing. ","")&amp;IF(AND(M146="High",AL146=""),"High tier: bias test date missing. ","")&amp;IF(AND(M146="High",AM146=""),"High tier: kill switch test missing. ","")&amp;IF(AND(M146&lt;&gt;"High",OR(T146="Yes",N146="Decision")),"Check tier: decisions about people or sensitive data are mandatory High (T01). ","")&amp;IF(AND(OR(D146="Bought (SaaS or licensed)",D146="Embedded in vendor product"),AO146=""),"Vendor review date missing. ","")&amp;IF(AND(AB146="Yes",AC146=""),"Transfer mechanism missing. ","")&amp;IF(AND(P146="Yes",Q146=""),"List the tools it can call. ","")&amp;IF(AND(AG146="High-risk",AP146=""),"EU high-risk: technical file status missing. ",""))=0,"OK",TRIM(IF((B146="")+(D146="")+(G146="")+(H146="")+(I146="")+(M146="")+(N146="")+(O146="")+(R146="")+(AV146="")&gt;0,((B146="")+(D146="")+(G146="")+(H146="")+(I146="")+(M146="")+(N146="")+(O146="")+(R146="")+(AV146=""))&amp;" required field(s) blank. ","")&amp;IF(AND(M146="High",AK146=""),"High tier: impact assessment date missing. ","")&amp;IF(AND(M146="High",AL146=""),"High tier: bias test date missing. ","")&amp;IF(AND(M146="High",AM146=""),"High tier: kill switch test missing. ","")&amp;IF(AND(M146&lt;&gt;"High",OR(T146="Yes",N146="Decision")),"Check tier: decisions about people or sensitive data are mandatory High (T01). ","")&amp;IF(AND(OR(D146="Bought (SaaS or licensed)",D146="Embedded in vendor product"),AO146=""),"Vendor review date missing. ","")&amp;IF(AND(AB146="Yes",AC146=""),"Transfer mechanism missing. ","")&amp;IF(AND(P146="Yes",Q146=""),"List the tools it can call. ","")&amp;IF(AND(AG146="High-risk",AP146=""),"EU high-risk: technical file status missing. ",""))))</f>
        <v/>
      </c>
      <c r="AV146" s="47"/>
      <c r="AW146" s="48"/>
      <c r="AX146" s="48"/>
      <c r="AY146" s="50" t="str">
        <f aca="false">IF(OR(AX146="",M146=""),"",EDATE(AX146,IFERROR(VLOOKUP(M146,Settings!$A$6:$B$8,2,FALSE()),12)))</f>
        <v/>
      </c>
      <c r="AZ146" s="49" t="str">
        <f aca="true">IF(A146="","",IF(AV146="Retired","Retired",IF(AY146="","Set last review",IF(AY146&lt;TODAY(),"Overdue",IF(AY146-TODAY()&lt;=Settings!$B$12,"Due soon","On track")))))</f>
        <v/>
      </c>
      <c r="BA146" s="47"/>
    </row>
    <row r="147" customFormat="false" ht="15" hidden="false" customHeight="false" outlineLevel="0" collapsed="false">
      <c r="A147" s="46"/>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8"/>
      <c r="AL147" s="48"/>
      <c r="AM147" s="48"/>
      <c r="AN147" s="48"/>
      <c r="AO147" s="48"/>
      <c r="AP147" s="47"/>
      <c r="AQ147" s="47"/>
      <c r="AR147" s="47"/>
      <c r="AS147" s="47"/>
      <c r="AT147" s="49" t="str">
        <f aca="false">IF(M147="","",IFERROR(VLOOKUP(M147,Settings!$A$6:$C$8,3,FALSE()),""))</f>
        <v/>
      </c>
      <c r="AU147" s="49" t="str">
        <f aca="false">IF(A147="","",IF(LEN(IF((B147="")+(D147="")+(G147="")+(H147="")+(I147="")+(M147="")+(N147="")+(O147="")+(R147="")+(AV147="")&gt;0,((B147="")+(D147="")+(G147="")+(H147="")+(I147="")+(M147="")+(N147="")+(O147="")+(R147="")+(AV147=""))&amp;" required field(s) blank. ","")&amp;IF(AND(M147="High",AK147=""),"High tier: impact assessment date missing. ","")&amp;IF(AND(M147="High",AL147=""),"High tier: bias test date missing. ","")&amp;IF(AND(M147="High",AM147=""),"High tier: kill switch test missing. ","")&amp;IF(AND(M147&lt;&gt;"High",OR(T147="Yes",N147="Decision")),"Check tier: decisions about people or sensitive data are mandatory High (T01). ","")&amp;IF(AND(OR(D147="Bought (SaaS or licensed)",D147="Embedded in vendor product"),AO147=""),"Vendor review date missing. ","")&amp;IF(AND(AB147="Yes",AC147=""),"Transfer mechanism missing. ","")&amp;IF(AND(P147="Yes",Q147=""),"List the tools it can call. ","")&amp;IF(AND(AG147="High-risk",AP147=""),"EU high-risk: technical file status missing. ",""))=0,"OK",TRIM(IF((B147="")+(D147="")+(G147="")+(H147="")+(I147="")+(M147="")+(N147="")+(O147="")+(R147="")+(AV147="")&gt;0,((B147="")+(D147="")+(G147="")+(H147="")+(I147="")+(M147="")+(N147="")+(O147="")+(R147="")+(AV147=""))&amp;" required field(s) blank. ","")&amp;IF(AND(M147="High",AK147=""),"High tier: impact assessment date missing. ","")&amp;IF(AND(M147="High",AL147=""),"High tier: bias test date missing. ","")&amp;IF(AND(M147="High",AM147=""),"High tier: kill switch test missing. ","")&amp;IF(AND(M147&lt;&gt;"High",OR(T147="Yes",N147="Decision")),"Check tier: decisions about people or sensitive data are mandatory High (T01). ","")&amp;IF(AND(OR(D147="Bought (SaaS or licensed)",D147="Embedded in vendor product"),AO147=""),"Vendor review date missing. ","")&amp;IF(AND(AB147="Yes",AC147=""),"Transfer mechanism missing. ","")&amp;IF(AND(P147="Yes",Q147=""),"List the tools it can call. ","")&amp;IF(AND(AG147="High-risk",AP147=""),"EU high-risk: technical file status missing. ",""))))</f>
        <v/>
      </c>
      <c r="AV147" s="47"/>
      <c r="AW147" s="48"/>
      <c r="AX147" s="48"/>
      <c r="AY147" s="50" t="str">
        <f aca="false">IF(OR(AX147="",M147=""),"",EDATE(AX147,IFERROR(VLOOKUP(M147,Settings!$A$6:$B$8,2,FALSE()),12)))</f>
        <v/>
      </c>
      <c r="AZ147" s="49" t="str">
        <f aca="true">IF(A147="","",IF(AV147="Retired","Retired",IF(AY147="","Set last review",IF(AY147&lt;TODAY(),"Overdue",IF(AY147-TODAY()&lt;=Settings!$B$12,"Due soon","On track")))))</f>
        <v/>
      </c>
      <c r="BA147" s="47"/>
    </row>
    <row r="148" customFormat="false" ht="15" hidden="false" customHeight="false" outlineLevel="0" collapsed="false">
      <c r="A148" s="46"/>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8"/>
      <c r="AL148" s="48"/>
      <c r="AM148" s="48"/>
      <c r="AN148" s="48"/>
      <c r="AO148" s="48"/>
      <c r="AP148" s="47"/>
      <c r="AQ148" s="47"/>
      <c r="AR148" s="47"/>
      <c r="AS148" s="47"/>
      <c r="AT148" s="49" t="str">
        <f aca="false">IF(M148="","",IFERROR(VLOOKUP(M148,Settings!$A$6:$C$8,3,FALSE()),""))</f>
        <v/>
      </c>
      <c r="AU148" s="49" t="str">
        <f aca="false">IF(A148="","",IF(LEN(IF((B148="")+(D148="")+(G148="")+(H148="")+(I148="")+(M148="")+(N148="")+(O148="")+(R148="")+(AV148="")&gt;0,((B148="")+(D148="")+(G148="")+(H148="")+(I148="")+(M148="")+(N148="")+(O148="")+(R148="")+(AV148=""))&amp;" required field(s) blank. ","")&amp;IF(AND(M148="High",AK148=""),"High tier: impact assessment date missing. ","")&amp;IF(AND(M148="High",AL148=""),"High tier: bias test date missing. ","")&amp;IF(AND(M148="High",AM148=""),"High tier: kill switch test missing. ","")&amp;IF(AND(M148&lt;&gt;"High",OR(T148="Yes",N148="Decision")),"Check tier: decisions about people or sensitive data are mandatory High (T01). ","")&amp;IF(AND(OR(D148="Bought (SaaS or licensed)",D148="Embedded in vendor product"),AO148=""),"Vendor review date missing. ","")&amp;IF(AND(AB148="Yes",AC148=""),"Transfer mechanism missing. ","")&amp;IF(AND(P148="Yes",Q148=""),"List the tools it can call. ","")&amp;IF(AND(AG148="High-risk",AP148=""),"EU high-risk: technical file status missing. ",""))=0,"OK",TRIM(IF((B148="")+(D148="")+(G148="")+(H148="")+(I148="")+(M148="")+(N148="")+(O148="")+(R148="")+(AV148="")&gt;0,((B148="")+(D148="")+(G148="")+(H148="")+(I148="")+(M148="")+(N148="")+(O148="")+(R148="")+(AV148=""))&amp;" required field(s) blank. ","")&amp;IF(AND(M148="High",AK148=""),"High tier: impact assessment date missing. ","")&amp;IF(AND(M148="High",AL148=""),"High tier: bias test date missing. ","")&amp;IF(AND(M148="High",AM148=""),"High tier: kill switch test missing. ","")&amp;IF(AND(M148&lt;&gt;"High",OR(T148="Yes",N148="Decision")),"Check tier: decisions about people or sensitive data are mandatory High (T01). ","")&amp;IF(AND(OR(D148="Bought (SaaS or licensed)",D148="Embedded in vendor product"),AO148=""),"Vendor review date missing. ","")&amp;IF(AND(AB148="Yes",AC148=""),"Transfer mechanism missing. ","")&amp;IF(AND(P148="Yes",Q148=""),"List the tools it can call. ","")&amp;IF(AND(AG148="High-risk",AP148=""),"EU high-risk: technical file status missing. ",""))))</f>
        <v/>
      </c>
      <c r="AV148" s="47"/>
      <c r="AW148" s="48"/>
      <c r="AX148" s="48"/>
      <c r="AY148" s="50" t="str">
        <f aca="false">IF(OR(AX148="",M148=""),"",EDATE(AX148,IFERROR(VLOOKUP(M148,Settings!$A$6:$B$8,2,FALSE()),12)))</f>
        <v/>
      </c>
      <c r="AZ148" s="49" t="str">
        <f aca="true">IF(A148="","",IF(AV148="Retired","Retired",IF(AY148="","Set last review",IF(AY148&lt;TODAY(),"Overdue",IF(AY148-TODAY()&lt;=Settings!$B$12,"Due soon","On track")))))</f>
        <v/>
      </c>
      <c r="BA148" s="47"/>
    </row>
    <row r="149" customFormat="false" ht="15" hidden="false" customHeight="false" outlineLevel="0" collapsed="false">
      <c r="A149" s="46"/>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8"/>
      <c r="AL149" s="48"/>
      <c r="AM149" s="48"/>
      <c r="AN149" s="48"/>
      <c r="AO149" s="48"/>
      <c r="AP149" s="47"/>
      <c r="AQ149" s="47"/>
      <c r="AR149" s="47"/>
      <c r="AS149" s="47"/>
      <c r="AT149" s="49" t="str">
        <f aca="false">IF(M149="","",IFERROR(VLOOKUP(M149,Settings!$A$6:$C$8,3,FALSE()),""))</f>
        <v/>
      </c>
      <c r="AU149" s="49" t="str">
        <f aca="false">IF(A149="","",IF(LEN(IF((B149="")+(D149="")+(G149="")+(H149="")+(I149="")+(M149="")+(N149="")+(O149="")+(R149="")+(AV149="")&gt;0,((B149="")+(D149="")+(G149="")+(H149="")+(I149="")+(M149="")+(N149="")+(O149="")+(R149="")+(AV149=""))&amp;" required field(s) blank. ","")&amp;IF(AND(M149="High",AK149=""),"High tier: impact assessment date missing. ","")&amp;IF(AND(M149="High",AL149=""),"High tier: bias test date missing. ","")&amp;IF(AND(M149="High",AM149=""),"High tier: kill switch test missing. ","")&amp;IF(AND(M149&lt;&gt;"High",OR(T149="Yes",N149="Decision")),"Check tier: decisions about people or sensitive data are mandatory High (T01). ","")&amp;IF(AND(OR(D149="Bought (SaaS or licensed)",D149="Embedded in vendor product"),AO149=""),"Vendor review date missing. ","")&amp;IF(AND(AB149="Yes",AC149=""),"Transfer mechanism missing. ","")&amp;IF(AND(P149="Yes",Q149=""),"List the tools it can call. ","")&amp;IF(AND(AG149="High-risk",AP149=""),"EU high-risk: technical file status missing. ",""))=0,"OK",TRIM(IF((B149="")+(D149="")+(G149="")+(H149="")+(I149="")+(M149="")+(N149="")+(O149="")+(R149="")+(AV149="")&gt;0,((B149="")+(D149="")+(G149="")+(H149="")+(I149="")+(M149="")+(N149="")+(O149="")+(R149="")+(AV149=""))&amp;" required field(s) blank. ","")&amp;IF(AND(M149="High",AK149=""),"High tier: impact assessment date missing. ","")&amp;IF(AND(M149="High",AL149=""),"High tier: bias test date missing. ","")&amp;IF(AND(M149="High",AM149=""),"High tier: kill switch test missing. ","")&amp;IF(AND(M149&lt;&gt;"High",OR(T149="Yes",N149="Decision")),"Check tier: decisions about people or sensitive data are mandatory High (T01). ","")&amp;IF(AND(OR(D149="Bought (SaaS or licensed)",D149="Embedded in vendor product"),AO149=""),"Vendor review date missing. ","")&amp;IF(AND(AB149="Yes",AC149=""),"Transfer mechanism missing. ","")&amp;IF(AND(P149="Yes",Q149=""),"List the tools it can call. ","")&amp;IF(AND(AG149="High-risk",AP149=""),"EU high-risk: technical file status missing. ",""))))</f>
        <v/>
      </c>
      <c r="AV149" s="47"/>
      <c r="AW149" s="48"/>
      <c r="AX149" s="48"/>
      <c r="AY149" s="50" t="str">
        <f aca="false">IF(OR(AX149="",M149=""),"",EDATE(AX149,IFERROR(VLOOKUP(M149,Settings!$A$6:$B$8,2,FALSE()),12)))</f>
        <v/>
      </c>
      <c r="AZ149" s="49" t="str">
        <f aca="true">IF(A149="","",IF(AV149="Retired","Retired",IF(AY149="","Set last review",IF(AY149&lt;TODAY(),"Overdue",IF(AY149-TODAY()&lt;=Settings!$B$12,"Due soon","On track")))))</f>
        <v/>
      </c>
      <c r="BA149" s="47"/>
    </row>
    <row r="150" customFormat="false" ht="15" hidden="false" customHeight="false" outlineLevel="0" collapsed="false">
      <c r="A150" s="46"/>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8"/>
      <c r="AL150" s="48"/>
      <c r="AM150" s="48"/>
      <c r="AN150" s="48"/>
      <c r="AO150" s="48"/>
      <c r="AP150" s="47"/>
      <c r="AQ150" s="47"/>
      <c r="AR150" s="47"/>
      <c r="AS150" s="47"/>
      <c r="AT150" s="49" t="str">
        <f aca="false">IF(M150="","",IFERROR(VLOOKUP(M150,Settings!$A$6:$C$8,3,FALSE()),""))</f>
        <v/>
      </c>
      <c r="AU150" s="49" t="str">
        <f aca="false">IF(A150="","",IF(LEN(IF((B150="")+(D150="")+(G150="")+(H150="")+(I150="")+(M150="")+(N150="")+(O150="")+(R150="")+(AV150="")&gt;0,((B150="")+(D150="")+(G150="")+(H150="")+(I150="")+(M150="")+(N150="")+(O150="")+(R150="")+(AV150=""))&amp;" required field(s) blank. ","")&amp;IF(AND(M150="High",AK150=""),"High tier: impact assessment date missing. ","")&amp;IF(AND(M150="High",AL150=""),"High tier: bias test date missing. ","")&amp;IF(AND(M150="High",AM150=""),"High tier: kill switch test missing. ","")&amp;IF(AND(M150&lt;&gt;"High",OR(T150="Yes",N150="Decision")),"Check tier: decisions about people or sensitive data are mandatory High (T01). ","")&amp;IF(AND(OR(D150="Bought (SaaS or licensed)",D150="Embedded in vendor product"),AO150=""),"Vendor review date missing. ","")&amp;IF(AND(AB150="Yes",AC150=""),"Transfer mechanism missing. ","")&amp;IF(AND(P150="Yes",Q150=""),"List the tools it can call. ","")&amp;IF(AND(AG150="High-risk",AP150=""),"EU high-risk: technical file status missing. ",""))=0,"OK",TRIM(IF((B150="")+(D150="")+(G150="")+(H150="")+(I150="")+(M150="")+(N150="")+(O150="")+(R150="")+(AV150="")&gt;0,((B150="")+(D150="")+(G150="")+(H150="")+(I150="")+(M150="")+(N150="")+(O150="")+(R150="")+(AV150=""))&amp;" required field(s) blank. ","")&amp;IF(AND(M150="High",AK150=""),"High tier: impact assessment date missing. ","")&amp;IF(AND(M150="High",AL150=""),"High tier: bias test date missing. ","")&amp;IF(AND(M150="High",AM150=""),"High tier: kill switch test missing. ","")&amp;IF(AND(M150&lt;&gt;"High",OR(T150="Yes",N150="Decision")),"Check tier: decisions about people or sensitive data are mandatory High (T01). ","")&amp;IF(AND(OR(D150="Bought (SaaS or licensed)",D150="Embedded in vendor product"),AO150=""),"Vendor review date missing. ","")&amp;IF(AND(AB150="Yes",AC150=""),"Transfer mechanism missing. ","")&amp;IF(AND(P150="Yes",Q150=""),"List the tools it can call. ","")&amp;IF(AND(AG150="High-risk",AP150=""),"EU high-risk: technical file status missing. ",""))))</f>
        <v/>
      </c>
      <c r="AV150" s="47"/>
      <c r="AW150" s="48"/>
      <c r="AX150" s="48"/>
      <c r="AY150" s="50" t="str">
        <f aca="false">IF(OR(AX150="",M150=""),"",EDATE(AX150,IFERROR(VLOOKUP(M150,Settings!$A$6:$B$8,2,FALSE()),12)))</f>
        <v/>
      </c>
      <c r="AZ150" s="49" t="str">
        <f aca="true">IF(A150="","",IF(AV150="Retired","Retired",IF(AY150="","Set last review",IF(AY150&lt;TODAY(),"Overdue",IF(AY150-TODAY()&lt;=Settings!$B$12,"Due soon","On track")))))</f>
        <v/>
      </c>
      <c r="BA150" s="47"/>
    </row>
    <row r="151" customFormat="false" ht="15" hidden="false" customHeight="false" outlineLevel="0" collapsed="false">
      <c r="A151" s="46"/>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8"/>
      <c r="AL151" s="48"/>
      <c r="AM151" s="48"/>
      <c r="AN151" s="48"/>
      <c r="AO151" s="48"/>
      <c r="AP151" s="47"/>
      <c r="AQ151" s="47"/>
      <c r="AR151" s="47"/>
      <c r="AS151" s="47"/>
      <c r="AT151" s="49" t="str">
        <f aca="false">IF(M151="","",IFERROR(VLOOKUP(M151,Settings!$A$6:$C$8,3,FALSE()),""))</f>
        <v/>
      </c>
      <c r="AU151" s="49" t="str">
        <f aca="false">IF(A151="","",IF(LEN(IF((B151="")+(D151="")+(G151="")+(H151="")+(I151="")+(M151="")+(N151="")+(O151="")+(R151="")+(AV151="")&gt;0,((B151="")+(D151="")+(G151="")+(H151="")+(I151="")+(M151="")+(N151="")+(O151="")+(R151="")+(AV151=""))&amp;" required field(s) blank. ","")&amp;IF(AND(M151="High",AK151=""),"High tier: impact assessment date missing. ","")&amp;IF(AND(M151="High",AL151=""),"High tier: bias test date missing. ","")&amp;IF(AND(M151="High",AM151=""),"High tier: kill switch test missing. ","")&amp;IF(AND(M151&lt;&gt;"High",OR(T151="Yes",N151="Decision")),"Check tier: decisions about people or sensitive data are mandatory High (T01). ","")&amp;IF(AND(OR(D151="Bought (SaaS or licensed)",D151="Embedded in vendor product"),AO151=""),"Vendor review date missing. ","")&amp;IF(AND(AB151="Yes",AC151=""),"Transfer mechanism missing. ","")&amp;IF(AND(P151="Yes",Q151=""),"List the tools it can call. ","")&amp;IF(AND(AG151="High-risk",AP151=""),"EU high-risk: technical file status missing. ",""))=0,"OK",TRIM(IF((B151="")+(D151="")+(G151="")+(H151="")+(I151="")+(M151="")+(N151="")+(O151="")+(R151="")+(AV151="")&gt;0,((B151="")+(D151="")+(G151="")+(H151="")+(I151="")+(M151="")+(N151="")+(O151="")+(R151="")+(AV151=""))&amp;" required field(s) blank. ","")&amp;IF(AND(M151="High",AK151=""),"High tier: impact assessment date missing. ","")&amp;IF(AND(M151="High",AL151=""),"High tier: bias test date missing. ","")&amp;IF(AND(M151="High",AM151=""),"High tier: kill switch test missing. ","")&amp;IF(AND(M151&lt;&gt;"High",OR(T151="Yes",N151="Decision")),"Check tier: decisions about people or sensitive data are mandatory High (T01). ","")&amp;IF(AND(OR(D151="Bought (SaaS or licensed)",D151="Embedded in vendor product"),AO151=""),"Vendor review date missing. ","")&amp;IF(AND(AB151="Yes",AC151=""),"Transfer mechanism missing. ","")&amp;IF(AND(P151="Yes",Q151=""),"List the tools it can call. ","")&amp;IF(AND(AG151="High-risk",AP151=""),"EU high-risk: technical file status missing. ",""))))</f>
        <v/>
      </c>
      <c r="AV151" s="47"/>
      <c r="AW151" s="48"/>
      <c r="AX151" s="48"/>
      <c r="AY151" s="50" t="str">
        <f aca="false">IF(OR(AX151="",M151=""),"",EDATE(AX151,IFERROR(VLOOKUP(M151,Settings!$A$6:$B$8,2,FALSE()),12)))</f>
        <v/>
      </c>
      <c r="AZ151" s="49" t="str">
        <f aca="true">IF(A151="","",IF(AV151="Retired","Retired",IF(AY151="","Set last review",IF(AY151&lt;TODAY(),"Overdue",IF(AY151-TODAY()&lt;=Settings!$B$12,"Due soon","On track")))))</f>
        <v/>
      </c>
      <c r="BA151" s="47"/>
    </row>
    <row r="152" customFormat="false" ht="15" hidden="false" customHeight="false" outlineLevel="0" collapsed="false">
      <c r="A152" s="46"/>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8"/>
      <c r="AL152" s="48"/>
      <c r="AM152" s="48"/>
      <c r="AN152" s="48"/>
      <c r="AO152" s="48"/>
      <c r="AP152" s="47"/>
      <c r="AQ152" s="47"/>
      <c r="AR152" s="47"/>
      <c r="AS152" s="47"/>
      <c r="AT152" s="49" t="str">
        <f aca="false">IF(M152="","",IFERROR(VLOOKUP(M152,Settings!$A$6:$C$8,3,FALSE()),""))</f>
        <v/>
      </c>
      <c r="AU152" s="49" t="str">
        <f aca="false">IF(A152="","",IF(LEN(IF((B152="")+(D152="")+(G152="")+(H152="")+(I152="")+(M152="")+(N152="")+(O152="")+(R152="")+(AV152="")&gt;0,((B152="")+(D152="")+(G152="")+(H152="")+(I152="")+(M152="")+(N152="")+(O152="")+(R152="")+(AV152=""))&amp;" required field(s) blank. ","")&amp;IF(AND(M152="High",AK152=""),"High tier: impact assessment date missing. ","")&amp;IF(AND(M152="High",AL152=""),"High tier: bias test date missing. ","")&amp;IF(AND(M152="High",AM152=""),"High tier: kill switch test missing. ","")&amp;IF(AND(M152&lt;&gt;"High",OR(T152="Yes",N152="Decision")),"Check tier: decisions about people or sensitive data are mandatory High (T01). ","")&amp;IF(AND(OR(D152="Bought (SaaS or licensed)",D152="Embedded in vendor product"),AO152=""),"Vendor review date missing. ","")&amp;IF(AND(AB152="Yes",AC152=""),"Transfer mechanism missing. ","")&amp;IF(AND(P152="Yes",Q152=""),"List the tools it can call. ","")&amp;IF(AND(AG152="High-risk",AP152=""),"EU high-risk: technical file status missing. ",""))=0,"OK",TRIM(IF((B152="")+(D152="")+(G152="")+(H152="")+(I152="")+(M152="")+(N152="")+(O152="")+(R152="")+(AV152="")&gt;0,((B152="")+(D152="")+(G152="")+(H152="")+(I152="")+(M152="")+(N152="")+(O152="")+(R152="")+(AV152=""))&amp;" required field(s) blank. ","")&amp;IF(AND(M152="High",AK152=""),"High tier: impact assessment date missing. ","")&amp;IF(AND(M152="High",AL152=""),"High tier: bias test date missing. ","")&amp;IF(AND(M152="High",AM152=""),"High tier: kill switch test missing. ","")&amp;IF(AND(M152&lt;&gt;"High",OR(T152="Yes",N152="Decision")),"Check tier: decisions about people or sensitive data are mandatory High (T01). ","")&amp;IF(AND(OR(D152="Bought (SaaS or licensed)",D152="Embedded in vendor product"),AO152=""),"Vendor review date missing. ","")&amp;IF(AND(AB152="Yes",AC152=""),"Transfer mechanism missing. ","")&amp;IF(AND(P152="Yes",Q152=""),"List the tools it can call. ","")&amp;IF(AND(AG152="High-risk",AP152=""),"EU high-risk: technical file status missing. ",""))))</f>
        <v/>
      </c>
      <c r="AV152" s="47"/>
      <c r="AW152" s="48"/>
      <c r="AX152" s="48"/>
      <c r="AY152" s="50" t="str">
        <f aca="false">IF(OR(AX152="",M152=""),"",EDATE(AX152,IFERROR(VLOOKUP(M152,Settings!$A$6:$B$8,2,FALSE()),12)))</f>
        <v/>
      </c>
      <c r="AZ152" s="49" t="str">
        <f aca="true">IF(A152="","",IF(AV152="Retired","Retired",IF(AY152="","Set last review",IF(AY152&lt;TODAY(),"Overdue",IF(AY152-TODAY()&lt;=Settings!$B$12,"Due soon","On track")))))</f>
        <v/>
      </c>
      <c r="BA152" s="47"/>
    </row>
    <row r="153" customFormat="false" ht="15" hidden="false" customHeight="false" outlineLevel="0" collapsed="false">
      <c r="A153" s="46"/>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8"/>
      <c r="AL153" s="48"/>
      <c r="AM153" s="48"/>
      <c r="AN153" s="48"/>
      <c r="AO153" s="48"/>
      <c r="AP153" s="47"/>
      <c r="AQ153" s="47"/>
      <c r="AR153" s="47"/>
      <c r="AS153" s="47"/>
      <c r="AT153" s="49" t="str">
        <f aca="false">IF(M153="","",IFERROR(VLOOKUP(M153,Settings!$A$6:$C$8,3,FALSE()),""))</f>
        <v/>
      </c>
      <c r="AU153" s="49" t="str">
        <f aca="false">IF(A153="","",IF(LEN(IF((B153="")+(D153="")+(G153="")+(H153="")+(I153="")+(M153="")+(N153="")+(O153="")+(R153="")+(AV153="")&gt;0,((B153="")+(D153="")+(G153="")+(H153="")+(I153="")+(M153="")+(N153="")+(O153="")+(R153="")+(AV153=""))&amp;" required field(s) blank. ","")&amp;IF(AND(M153="High",AK153=""),"High tier: impact assessment date missing. ","")&amp;IF(AND(M153="High",AL153=""),"High tier: bias test date missing. ","")&amp;IF(AND(M153="High",AM153=""),"High tier: kill switch test missing. ","")&amp;IF(AND(M153&lt;&gt;"High",OR(T153="Yes",N153="Decision")),"Check tier: decisions about people or sensitive data are mandatory High (T01). ","")&amp;IF(AND(OR(D153="Bought (SaaS or licensed)",D153="Embedded in vendor product"),AO153=""),"Vendor review date missing. ","")&amp;IF(AND(AB153="Yes",AC153=""),"Transfer mechanism missing. ","")&amp;IF(AND(P153="Yes",Q153=""),"List the tools it can call. ","")&amp;IF(AND(AG153="High-risk",AP153=""),"EU high-risk: technical file status missing. ",""))=0,"OK",TRIM(IF((B153="")+(D153="")+(G153="")+(H153="")+(I153="")+(M153="")+(N153="")+(O153="")+(R153="")+(AV153="")&gt;0,((B153="")+(D153="")+(G153="")+(H153="")+(I153="")+(M153="")+(N153="")+(O153="")+(R153="")+(AV153=""))&amp;" required field(s) blank. ","")&amp;IF(AND(M153="High",AK153=""),"High tier: impact assessment date missing. ","")&amp;IF(AND(M153="High",AL153=""),"High tier: bias test date missing. ","")&amp;IF(AND(M153="High",AM153=""),"High tier: kill switch test missing. ","")&amp;IF(AND(M153&lt;&gt;"High",OR(T153="Yes",N153="Decision")),"Check tier: decisions about people or sensitive data are mandatory High (T01). ","")&amp;IF(AND(OR(D153="Bought (SaaS or licensed)",D153="Embedded in vendor product"),AO153=""),"Vendor review date missing. ","")&amp;IF(AND(AB153="Yes",AC153=""),"Transfer mechanism missing. ","")&amp;IF(AND(P153="Yes",Q153=""),"List the tools it can call. ","")&amp;IF(AND(AG153="High-risk",AP153=""),"EU high-risk: technical file status missing. ",""))))</f>
        <v/>
      </c>
      <c r="AV153" s="47"/>
      <c r="AW153" s="48"/>
      <c r="AX153" s="48"/>
      <c r="AY153" s="50" t="str">
        <f aca="false">IF(OR(AX153="",M153=""),"",EDATE(AX153,IFERROR(VLOOKUP(M153,Settings!$A$6:$B$8,2,FALSE()),12)))</f>
        <v/>
      </c>
      <c r="AZ153" s="49" t="str">
        <f aca="true">IF(A153="","",IF(AV153="Retired","Retired",IF(AY153="","Set last review",IF(AY153&lt;TODAY(),"Overdue",IF(AY153-TODAY()&lt;=Settings!$B$12,"Due soon","On track")))))</f>
        <v/>
      </c>
      <c r="BA153" s="47"/>
    </row>
    <row r="154" customFormat="false" ht="15" hidden="false" customHeight="false" outlineLevel="0" collapsed="false">
      <c r="A154" s="46"/>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8"/>
      <c r="AL154" s="48"/>
      <c r="AM154" s="48"/>
      <c r="AN154" s="48"/>
      <c r="AO154" s="48"/>
      <c r="AP154" s="47"/>
      <c r="AQ154" s="47"/>
      <c r="AR154" s="47"/>
      <c r="AS154" s="47"/>
      <c r="AT154" s="49" t="str">
        <f aca="false">IF(M154="","",IFERROR(VLOOKUP(M154,Settings!$A$6:$C$8,3,FALSE()),""))</f>
        <v/>
      </c>
      <c r="AU154" s="49" t="str">
        <f aca="false">IF(A154="","",IF(LEN(IF((B154="")+(D154="")+(G154="")+(H154="")+(I154="")+(M154="")+(N154="")+(O154="")+(R154="")+(AV154="")&gt;0,((B154="")+(D154="")+(G154="")+(H154="")+(I154="")+(M154="")+(N154="")+(O154="")+(R154="")+(AV154=""))&amp;" required field(s) blank. ","")&amp;IF(AND(M154="High",AK154=""),"High tier: impact assessment date missing. ","")&amp;IF(AND(M154="High",AL154=""),"High tier: bias test date missing. ","")&amp;IF(AND(M154="High",AM154=""),"High tier: kill switch test missing. ","")&amp;IF(AND(M154&lt;&gt;"High",OR(T154="Yes",N154="Decision")),"Check tier: decisions about people or sensitive data are mandatory High (T01). ","")&amp;IF(AND(OR(D154="Bought (SaaS or licensed)",D154="Embedded in vendor product"),AO154=""),"Vendor review date missing. ","")&amp;IF(AND(AB154="Yes",AC154=""),"Transfer mechanism missing. ","")&amp;IF(AND(P154="Yes",Q154=""),"List the tools it can call. ","")&amp;IF(AND(AG154="High-risk",AP154=""),"EU high-risk: technical file status missing. ",""))=0,"OK",TRIM(IF((B154="")+(D154="")+(G154="")+(H154="")+(I154="")+(M154="")+(N154="")+(O154="")+(R154="")+(AV154="")&gt;0,((B154="")+(D154="")+(G154="")+(H154="")+(I154="")+(M154="")+(N154="")+(O154="")+(R154="")+(AV154=""))&amp;" required field(s) blank. ","")&amp;IF(AND(M154="High",AK154=""),"High tier: impact assessment date missing. ","")&amp;IF(AND(M154="High",AL154=""),"High tier: bias test date missing. ","")&amp;IF(AND(M154="High",AM154=""),"High tier: kill switch test missing. ","")&amp;IF(AND(M154&lt;&gt;"High",OR(T154="Yes",N154="Decision")),"Check tier: decisions about people or sensitive data are mandatory High (T01). ","")&amp;IF(AND(OR(D154="Bought (SaaS or licensed)",D154="Embedded in vendor product"),AO154=""),"Vendor review date missing. ","")&amp;IF(AND(AB154="Yes",AC154=""),"Transfer mechanism missing. ","")&amp;IF(AND(P154="Yes",Q154=""),"List the tools it can call. ","")&amp;IF(AND(AG154="High-risk",AP154=""),"EU high-risk: technical file status missing. ",""))))</f>
        <v/>
      </c>
      <c r="AV154" s="47"/>
      <c r="AW154" s="48"/>
      <c r="AX154" s="48"/>
      <c r="AY154" s="50" t="str">
        <f aca="false">IF(OR(AX154="",M154=""),"",EDATE(AX154,IFERROR(VLOOKUP(M154,Settings!$A$6:$B$8,2,FALSE()),12)))</f>
        <v/>
      </c>
      <c r="AZ154" s="49" t="str">
        <f aca="true">IF(A154="","",IF(AV154="Retired","Retired",IF(AY154="","Set last review",IF(AY154&lt;TODAY(),"Overdue",IF(AY154-TODAY()&lt;=Settings!$B$12,"Due soon","On track")))))</f>
        <v/>
      </c>
      <c r="BA154" s="47"/>
    </row>
    <row r="155" customFormat="false" ht="15" hidden="false" customHeight="false" outlineLevel="0" collapsed="false">
      <c r="A155" s="46"/>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8"/>
      <c r="AL155" s="48"/>
      <c r="AM155" s="48"/>
      <c r="AN155" s="48"/>
      <c r="AO155" s="48"/>
      <c r="AP155" s="47"/>
      <c r="AQ155" s="47"/>
      <c r="AR155" s="47"/>
      <c r="AS155" s="47"/>
      <c r="AT155" s="49" t="str">
        <f aca="false">IF(M155="","",IFERROR(VLOOKUP(M155,Settings!$A$6:$C$8,3,FALSE()),""))</f>
        <v/>
      </c>
      <c r="AU155" s="49" t="str">
        <f aca="false">IF(A155="","",IF(LEN(IF((B155="")+(D155="")+(G155="")+(H155="")+(I155="")+(M155="")+(N155="")+(O155="")+(R155="")+(AV155="")&gt;0,((B155="")+(D155="")+(G155="")+(H155="")+(I155="")+(M155="")+(N155="")+(O155="")+(R155="")+(AV155=""))&amp;" required field(s) blank. ","")&amp;IF(AND(M155="High",AK155=""),"High tier: impact assessment date missing. ","")&amp;IF(AND(M155="High",AL155=""),"High tier: bias test date missing. ","")&amp;IF(AND(M155="High",AM155=""),"High tier: kill switch test missing. ","")&amp;IF(AND(M155&lt;&gt;"High",OR(T155="Yes",N155="Decision")),"Check tier: decisions about people or sensitive data are mandatory High (T01). ","")&amp;IF(AND(OR(D155="Bought (SaaS or licensed)",D155="Embedded in vendor product"),AO155=""),"Vendor review date missing. ","")&amp;IF(AND(AB155="Yes",AC155=""),"Transfer mechanism missing. ","")&amp;IF(AND(P155="Yes",Q155=""),"List the tools it can call. ","")&amp;IF(AND(AG155="High-risk",AP155=""),"EU high-risk: technical file status missing. ",""))=0,"OK",TRIM(IF((B155="")+(D155="")+(G155="")+(H155="")+(I155="")+(M155="")+(N155="")+(O155="")+(R155="")+(AV155="")&gt;0,((B155="")+(D155="")+(G155="")+(H155="")+(I155="")+(M155="")+(N155="")+(O155="")+(R155="")+(AV155=""))&amp;" required field(s) blank. ","")&amp;IF(AND(M155="High",AK155=""),"High tier: impact assessment date missing. ","")&amp;IF(AND(M155="High",AL155=""),"High tier: bias test date missing. ","")&amp;IF(AND(M155="High",AM155=""),"High tier: kill switch test missing. ","")&amp;IF(AND(M155&lt;&gt;"High",OR(T155="Yes",N155="Decision")),"Check tier: decisions about people or sensitive data are mandatory High (T01). ","")&amp;IF(AND(OR(D155="Bought (SaaS or licensed)",D155="Embedded in vendor product"),AO155=""),"Vendor review date missing. ","")&amp;IF(AND(AB155="Yes",AC155=""),"Transfer mechanism missing. ","")&amp;IF(AND(P155="Yes",Q155=""),"List the tools it can call. ","")&amp;IF(AND(AG155="High-risk",AP155=""),"EU high-risk: technical file status missing. ",""))))</f>
        <v/>
      </c>
      <c r="AV155" s="47"/>
      <c r="AW155" s="48"/>
      <c r="AX155" s="48"/>
      <c r="AY155" s="50" t="str">
        <f aca="false">IF(OR(AX155="",M155=""),"",EDATE(AX155,IFERROR(VLOOKUP(M155,Settings!$A$6:$B$8,2,FALSE()),12)))</f>
        <v/>
      </c>
      <c r="AZ155" s="49" t="str">
        <f aca="true">IF(A155="","",IF(AV155="Retired","Retired",IF(AY155="","Set last review",IF(AY155&lt;TODAY(),"Overdue",IF(AY155-TODAY()&lt;=Settings!$B$12,"Due soon","On track")))))</f>
        <v/>
      </c>
      <c r="BA155" s="47"/>
    </row>
    <row r="156" customFormat="false" ht="15" hidden="false" customHeight="false" outlineLevel="0" collapsed="false">
      <c r="A156" s="46"/>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8"/>
      <c r="AL156" s="48"/>
      <c r="AM156" s="48"/>
      <c r="AN156" s="48"/>
      <c r="AO156" s="48"/>
      <c r="AP156" s="47"/>
      <c r="AQ156" s="47"/>
      <c r="AR156" s="47"/>
      <c r="AS156" s="47"/>
      <c r="AT156" s="49" t="str">
        <f aca="false">IF(M156="","",IFERROR(VLOOKUP(M156,Settings!$A$6:$C$8,3,FALSE()),""))</f>
        <v/>
      </c>
      <c r="AU156" s="49" t="str">
        <f aca="false">IF(A156="","",IF(LEN(IF((B156="")+(D156="")+(G156="")+(H156="")+(I156="")+(M156="")+(N156="")+(O156="")+(R156="")+(AV156="")&gt;0,((B156="")+(D156="")+(G156="")+(H156="")+(I156="")+(M156="")+(N156="")+(O156="")+(R156="")+(AV156=""))&amp;" required field(s) blank. ","")&amp;IF(AND(M156="High",AK156=""),"High tier: impact assessment date missing. ","")&amp;IF(AND(M156="High",AL156=""),"High tier: bias test date missing. ","")&amp;IF(AND(M156="High",AM156=""),"High tier: kill switch test missing. ","")&amp;IF(AND(M156&lt;&gt;"High",OR(T156="Yes",N156="Decision")),"Check tier: decisions about people or sensitive data are mandatory High (T01). ","")&amp;IF(AND(OR(D156="Bought (SaaS or licensed)",D156="Embedded in vendor product"),AO156=""),"Vendor review date missing. ","")&amp;IF(AND(AB156="Yes",AC156=""),"Transfer mechanism missing. ","")&amp;IF(AND(P156="Yes",Q156=""),"List the tools it can call. ","")&amp;IF(AND(AG156="High-risk",AP156=""),"EU high-risk: technical file status missing. ",""))=0,"OK",TRIM(IF((B156="")+(D156="")+(G156="")+(H156="")+(I156="")+(M156="")+(N156="")+(O156="")+(R156="")+(AV156="")&gt;0,((B156="")+(D156="")+(G156="")+(H156="")+(I156="")+(M156="")+(N156="")+(O156="")+(R156="")+(AV156=""))&amp;" required field(s) blank. ","")&amp;IF(AND(M156="High",AK156=""),"High tier: impact assessment date missing. ","")&amp;IF(AND(M156="High",AL156=""),"High tier: bias test date missing. ","")&amp;IF(AND(M156="High",AM156=""),"High tier: kill switch test missing. ","")&amp;IF(AND(M156&lt;&gt;"High",OR(T156="Yes",N156="Decision")),"Check tier: decisions about people or sensitive data are mandatory High (T01). ","")&amp;IF(AND(OR(D156="Bought (SaaS or licensed)",D156="Embedded in vendor product"),AO156=""),"Vendor review date missing. ","")&amp;IF(AND(AB156="Yes",AC156=""),"Transfer mechanism missing. ","")&amp;IF(AND(P156="Yes",Q156=""),"List the tools it can call. ","")&amp;IF(AND(AG156="High-risk",AP156=""),"EU high-risk: technical file status missing. ",""))))</f>
        <v/>
      </c>
      <c r="AV156" s="47"/>
      <c r="AW156" s="48"/>
      <c r="AX156" s="48"/>
      <c r="AY156" s="50" t="str">
        <f aca="false">IF(OR(AX156="",M156=""),"",EDATE(AX156,IFERROR(VLOOKUP(M156,Settings!$A$6:$B$8,2,FALSE()),12)))</f>
        <v/>
      </c>
      <c r="AZ156" s="49" t="str">
        <f aca="true">IF(A156="","",IF(AV156="Retired","Retired",IF(AY156="","Set last review",IF(AY156&lt;TODAY(),"Overdue",IF(AY156-TODAY()&lt;=Settings!$B$12,"Due soon","On track")))))</f>
        <v/>
      </c>
      <c r="BA156" s="47"/>
    </row>
    <row r="157" customFormat="false" ht="15" hidden="false" customHeight="false" outlineLevel="0" collapsed="false">
      <c r="A157" s="46"/>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8"/>
      <c r="AL157" s="48"/>
      <c r="AM157" s="48"/>
      <c r="AN157" s="48"/>
      <c r="AO157" s="48"/>
      <c r="AP157" s="47"/>
      <c r="AQ157" s="47"/>
      <c r="AR157" s="47"/>
      <c r="AS157" s="47"/>
      <c r="AT157" s="49" t="str">
        <f aca="false">IF(M157="","",IFERROR(VLOOKUP(M157,Settings!$A$6:$C$8,3,FALSE()),""))</f>
        <v/>
      </c>
      <c r="AU157" s="49" t="str">
        <f aca="false">IF(A157="","",IF(LEN(IF((B157="")+(D157="")+(G157="")+(H157="")+(I157="")+(M157="")+(N157="")+(O157="")+(R157="")+(AV157="")&gt;0,((B157="")+(D157="")+(G157="")+(H157="")+(I157="")+(M157="")+(N157="")+(O157="")+(R157="")+(AV157=""))&amp;" required field(s) blank. ","")&amp;IF(AND(M157="High",AK157=""),"High tier: impact assessment date missing. ","")&amp;IF(AND(M157="High",AL157=""),"High tier: bias test date missing. ","")&amp;IF(AND(M157="High",AM157=""),"High tier: kill switch test missing. ","")&amp;IF(AND(M157&lt;&gt;"High",OR(T157="Yes",N157="Decision")),"Check tier: decisions about people or sensitive data are mandatory High (T01). ","")&amp;IF(AND(OR(D157="Bought (SaaS or licensed)",D157="Embedded in vendor product"),AO157=""),"Vendor review date missing. ","")&amp;IF(AND(AB157="Yes",AC157=""),"Transfer mechanism missing. ","")&amp;IF(AND(P157="Yes",Q157=""),"List the tools it can call. ","")&amp;IF(AND(AG157="High-risk",AP157=""),"EU high-risk: technical file status missing. ",""))=0,"OK",TRIM(IF((B157="")+(D157="")+(G157="")+(H157="")+(I157="")+(M157="")+(N157="")+(O157="")+(R157="")+(AV157="")&gt;0,((B157="")+(D157="")+(G157="")+(H157="")+(I157="")+(M157="")+(N157="")+(O157="")+(R157="")+(AV157=""))&amp;" required field(s) blank. ","")&amp;IF(AND(M157="High",AK157=""),"High tier: impact assessment date missing. ","")&amp;IF(AND(M157="High",AL157=""),"High tier: bias test date missing. ","")&amp;IF(AND(M157="High",AM157=""),"High tier: kill switch test missing. ","")&amp;IF(AND(M157&lt;&gt;"High",OR(T157="Yes",N157="Decision")),"Check tier: decisions about people or sensitive data are mandatory High (T01). ","")&amp;IF(AND(OR(D157="Bought (SaaS or licensed)",D157="Embedded in vendor product"),AO157=""),"Vendor review date missing. ","")&amp;IF(AND(AB157="Yes",AC157=""),"Transfer mechanism missing. ","")&amp;IF(AND(P157="Yes",Q157=""),"List the tools it can call. ","")&amp;IF(AND(AG157="High-risk",AP157=""),"EU high-risk: technical file status missing. ",""))))</f>
        <v/>
      </c>
      <c r="AV157" s="47"/>
      <c r="AW157" s="48"/>
      <c r="AX157" s="48"/>
      <c r="AY157" s="50" t="str">
        <f aca="false">IF(OR(AX157="",M157=""),"",EDATE(AX157,IFERROR(VLOOKUP(M157,Settings!$A$6:$B$8,2,FALSE()),12)))</f>
        <v/>
      </c>
      <c r="AZ157" s="49" t="str">
        <f aca="true">IF(A157="","",IF(AV157="Retired","Retired",IF(AY157="","Set last review",IF(AY157&lt;TODAY(),"Overdue",IF(AY157-TODAY()&lt;=Settings!$B$12,"Due soon","On track")))))</f>
        <v/>
      </c>
      <c r="BA157" s="47"/>
    </row>
    <row r="158" customFormat="false" ht="15" hidden="false" customHeight="false" outlineLevel="0" collapsed="false">
      <c r="A158" s="46"/>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8"/>
      <c r="AL158" s="48"/>
      <c r="AM158" s="48"/>
      <c r="AN158" s="48"/>
      <c r="AO158" s="48"/>
      <c r="AP158" s="47"/>
      <c r="AQ158" s="47"/>
      <c r="AR158" s="47"/>
      <c r="AS158" s="47"/>
      <c r="AT158" s="49" t="str">
        <f aca="false">IF(M158="","",IFERROR(VLOOKUP(M158,Settings!$A$6:$C$8,3,FALSE()),""))</f>
        <v/>
      </c>
      <c r="AU158" s="49" t="str">
        <f aca="false">IF(A158="","",IF(LEN(IF((B158="")+(D158="")+(G158="")+(H158="")+(I158="")+(M158="")+(N158="")+(O158="")+(R158="")+(AV158="")&gt;0,((B158="")+(D158="")+(G158="")+(H158="")+(I158="")+(M158="")+(N158="")+(O158="")+(R158="")+(AV158=""))&amp;" required field(s) blank. ","")&amp;IF(AND(M158="High",AK158=""),"High tier: impact assessment date missing. ","")&amp;IF(AND(M158="High",AL158=""),"High tier: bias test date missing. ","")&amp;IF(AND(M158="High",AM158=""),"High tier: kill switch test missing. ","")&amp;IF(AND(M158&lt;&gt;"High",OR(T158="Yes",N158="Decision")),"Check tier: decisions about people or sensitive data are mandatory High (T01). ","")&amp;IF(AND(OR(D158="Bought (SaaS or licensed)",D158="Embedded in vendor product"),AO158=""),"Vendor review date missing. ","")&amp;IF(AND(AB158="Yes",AC158=""),"Transfer mechanism missing. ","")&amp;IF(AND(P158="Yes",Q158=""),"List the tools it can call. ","")&amp;IF(AND(AG158="High-risk",AP158=""),"EU high-risk: technical file status missing. ",""))=0,"OK",TRIM(IF((B158="")+(D158="")+(G158="")+(H158="")+(I158="")+(M158="")+(N158="")+(O158="")+(R158="")+(AV158="")&gt;0,((B158="")+(D158="")+(G158="")+(H158="")+(I158="")+(M158="")+(N158="")+(O158="")+(R158="")+(AV158=""))&amp;" required field(s) blank. ","")&amp;IF(AND(M158="High",AK158=""),"High tier: impact assessment date missing. ","")&amp;IF(AND(M158="High",AL158=""),"High tier: bias test date missing. ","")&amp;IF(AND(M158="High",AM158=""),"High tier: kill switch test missing. ","")&amp;IF(AND(M158&lt;&gt;"High",OR(T158="Yes",N158="Decision")),"Check tier: decisions about people or sensitive data are mandatory High (T01). ","")&amp;IF(AND(OR(D158="Bought (SaaS or licensed)",D158="Embedded in vendor product"),AO158=""),"Vendor review date missing. ","")&amp;IF(AND(AB158="Yes",AC158=""),"Transfer mechanism missing. ","")&amp;IF(AND(P158="Yes",Q158=""),"List the tools it can call. ","")&amp;IF(AND(AG158="High-risk",AP158=""),"EU high-risk: technical file status missing. ",""))))</f>
        <v/>
      </c>
      <c r="AV158" s="47"/>
      <c r="AW158" s="48"/>
      <c r="AX158" s="48"/>
      <c r="AY158" s="50" t="str">
        <f aca="false">IF(OR(AX158="",M158=""),"",EDATE(AX158,IFERROR(VLOOKUP(M158,Settings!$A$6:$B$8,2,FALSE()),12)))</f>
        <v/>
      </c>
      <c r="AZ158" s="49" t="str">
        <f aca="true">IF(A158="","",IF(AV158="Retired","Retired",IF(AY158="","Set last review",IF(AY158&lt;TODAY(),"Overdue",IF(AY158-TODAY()&lt;=Settings!$B$12,"Due soon","On track")))))</f>
        <v/>
      </c>
      <c r="BA158" s="47"/>
    </row>
    <row r="159" customFormat="false" ht="15" hidden="false" customHeight="false" outlineLevel="0" collapsed="false">
      <c r="A159" s="46"/>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8"/>
      <c r="AL159" s="48"/>
      <c r="AM159" s="48"/>
      <c r="AN159" s="48"/>
      <c r="AO159" s="48"/>
      <c r="AP159" s="47"/>
      <c r="AQ159" s="47"/>
      <c r="AR159" s="47"/>
      <c r="AS159" s="47"/>
      <c r="AT159" s="49" t="str">
        <f aca="false">IF(M159="","",IFERROR(VLOOKUP(M159,Settings!$A$6:$C$8,3,FALSE()),""))</f>
        <v/>
      </c>
      <c r="AU159" s="49" t="str">
        <f aca="false">IF(A159="","",IF(LEN(IF((B159="")+(D159="")+(G159="")+(H159="")+(I159="")+(M159="")+(N159="")+(O159="")+(R159="")+(AV159="")&gt;0,((B159="")+(D159="")+(G159="")+(H159="")+(I159="")+(M159="")+(N159="")+(O159="")+(R159="")+(AV159=""))&amp;" required field(s) blank. ","")&amp;IF(AND(M159="High",AK159=""),"High tier: impact assessment date missing. ","")&amp;IF(AND(M159="High",AL159=""),"High tier: bias test date missing. ","")&amp;IF(AND(M159="High",AM159=""),"High tier: kill switch test missing. ","")&amp;IF(AND(M159&lt;&gt;"High",OR(T159="Yes",N159="Decision")),"Check tier: decisions about people or sensitive data are mandatory High (T01). ","")&amp;IF(AND(OR(D159="Bought (SaaS or licensed)",D159="Embedded in vendor product"),AO159=""),"Vendor review date missing. ","")&amp;IF(AND(AB159="Yes",AC159=""),"Transfer mechanism missing. ","")&amp;IF(AND(P159="Yes",Q159=""),"List the tools it can call. ","")&amp;IF(AND(AG159="High-risk",AP159=""),"EU high-risk: technical file status missing. ",""))=0,"OK",TRIM(IF((B159="")+(D159="")+(G159="")+(H159="")+(I159="")+(M159="")+(N159="")+(O159="")+(R159="")+(AV159="")&gt;0,((B159="")+(D159="")+(G159="")+(H159="")+(I159="")+(M159="")+(N159="")+(O159="")+(R159="")+(AV159=""))&amp;" required field(s) blank. ","")&amp;IF(AND(M159="High",AK159=""),"High tier: impact assessment date missing. ","")&amp;IF(AND(M159="High",AL159=""),"High tier: bias test date missing. ","")&amp;IF(AND(M159="High",AM159=""),"High tier: kill switch test missing. ","")&amp;IF(AND(M159&lt;&gt;"High",OR(T159="Yes",N159="Decision")),"Check tier: decisions about people or sensitive data are mandatory High (T01). ","")&amp;IF(AND(OR(D159="Bought (SaaS or licensed)",D159="Embedded in vendor product"),AO159=""),"Vendor review date missing. ","")&amp;IF(AND(AB159="Yes",AC159=""),"Transfer mechanism missing. ","")&amp;IF(AND(P159="Yes",Q159=""),"List the tools it can call. ","")&amp;IF(AND(AG159="High-risk",AP159=""),"EU high-risk: technical file status missing. ",""))))</f>
        <v/>
      </c>
      <c r="AV159" s="47"/>
      <c r="AW159" s="48"/>
      <c r="AX159" s="48"/>
      <c r="AY159" s="50" t="str">
        <f aca="false">IF(OR(AX159="",M159=""),"",EDATE(AX159,IFERROR(VLOOKUP(M159,Settings!$A$6:$B$8,2,FALSE()),12)))</f>
        <v/>
      </c>
      <c r="AZ159" s="49" t="str">
        <f aca="true">IF(A159="","",IF(AV159="Retired","Retired",IF(AY159="","Set last review",IF(AY159&lt;TODAY(),"Overdue",IF(AY159-TODAY()&lt;=Settings!$B$12,"Due soon","On track")))))</f>
        <v/>
      </c>
      <c r="BA159" s="47"/>
    </row>
    <row r="160" customFormat="false" ht="15" hidden="false" customHeight="false" outlineLevel="0" collapsed="false">
      <c r="A160" s="46"/>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8"/>
      <c r="AL160" s="48"/>
      <c r="AM160" s="48"/>
      <c r="AN160" s="48"/>
      <c r="AO160" s="48"/>
      <c r="AP160" s="47"/>
      <c r="AQ160" s="47"/>
      <c r="AR160" s="47"/>
      <c r="AS160" s="47"/>
      <c r="AT160" s="49" t="str">
        <f aca="false">IF(M160="","",IFERROR(VLOOKUP(M160,Settings!$A$6:$C$8,3,FALSE()),""))</f>
        <v/>
      </c>
      <c r="AU160" s="49" t="str">
        <f aca="false">IF(A160="","",IF(LEN(IF((B160="")+(D160="")+(G160="")+(H160="")+(I160="")+(M160="")+(N160="")+(O160="")+(R160="")+(AV160="")&gt;0,((B160="")+(D160="")+(G160="")+(H160="")+(I160="")+(M160="")+(N160="")+(O160="")+(R160="")+(AV160=""))&amp;" required field(s) blank. ","")&amp;IF(AND(M160="High",AK160=""),"High tier: impact assessment date missing. ","")&amp;IF(AND(M160="High",AL160=""),"High tier: bias test date missing. ","")&amp;IF(AND(M160="High",AM160=""),"High tier: kill switch test missing. ","")&amp;IF(AND(M160&lt;&gt;"High",OR(T160="Yes",N160="Decision")),"Check tier: decisions about people or sensitive data are mandatory High (T01). ","")&amp;IF(AND(OR(D160="Bought (SaaS or licensed)",D160="Embedded in vendor product"),AO160=""),"Vendor review date missing. ","")&amp;IF(AND(AB160="Yes",AC160=""),"Transfer mechanism missing. ","")&amp;IF(AND(P160="Yes",Q160=""),"List the tools it can call. ","")&amp;IF(AND(AG160="High-risk",AP160=""),"EU high-risk: technical file status missing. ",""))=0,"OK",TRIM(IF((B160="")+(D160="")+(G160="")+(H160="")+(I160="")+(M160="")+(N160="")+(O160="")+(R160="")+(AV160="")&gt;0,((B160="")+(D160="")+(G160="")+(H160="")+(I160="")+(M160="")+(N160="")+(O160="")+(R160="")+(AV160=""))&amp;" required field(s) blank. ","")&amp;IF(AND(M160="High",AK160=""),"High tier: impact assessment date missing. ","")&amp;IF(AND(M160="High",AL160=""),"High tier: bias test date missing. ","")&amp;IF(AND(M160="High",AM160=""),"High tier: kill switch test missing. ","")&amp;IF(AND(M160&lt;&gt;"High",OR(T160="Yes",N160="Decision")),"Check tier: decisions about people or sensitive data are mandatory High (T01). ","")&amp;IF(AND(OR(D160="Bought (SaaS or licensed)",D160="Embedded in vendor product"),AO160=""),"Vendor review date missing. ","")&amp;IF(AND(AB160="Yes",AC160=""),"Transfer mechanism missing. ","")&amp;IF(AND(P160="Yes",Q160=""),"List the tools it can call. ","")&amp;IF(AND(AG160="High-risk",AP160=""),"EU high-risk: technical file status missing. ",""))))</f>
        <v/>
      </c>
      <c r="AV160" s="47"/>
      <c r="AW160" s="48"/>
      <c r="AX160" s="48"/>
      <c r="AY160" s="50" t="str">
        <f aca="false">IF(OR(AX160="",M160=""),"",EDATE(AX160,IFERROR(VLOOKUP(M160,Settings!$A$6:$B$8,2,FALSE()),12)))</f>
        <v/>
      </c>
      <c r="AZ160" s="49" t="str">
        <f aca="true">IF(A160="","",IF(AV160="Retired","Retired",IF(AY160="","Set last review",IF(AY160&lt;TODAY(),"Overdue",IF(AY160-TODAY()&lt;=Settings!$B$12,"Due soon","On track")))))</f>
        <v/>
      </c>
      <c r="BA160" s="47"/>
    </row>
    <row r="161" customFormat="false" ht="15" hidden="false" customHeight="false" outlineLevel="0" collapsed="false">
      <c r="A161" s="46"/>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8"/>
      <c r="AL161" s="48"/>
      <c r="AM161" s="48"/>
      <c r="AN161" s="48"/>
      <c r="AO161" s="48"/>
      <c r="AP161" s="47"/>
      <c r="AQ161" s="47"/>
      <c r="AR161" s="47"/>
      <c r="AS161" s="47"/>
      <c r="AT161" s="49" t="str">
        <f aca="false">IF(M161="","",IFERROR(VLOOKUP(M161,Settings!$A$6:$C$8,3,FALSE()),""))</f>
        <v/>
      </c>
      <c r="AU161" s="49" t="str">
        <f aca="false">IF(A161="","",IF(LEN(IF((B161="")+(D161="")+(G161="")+(H161="")+(I161="")+(M161="")+(N161="")+(O161="")+(R161="")+(AV161="")&gt;0,((B161="")+(D161="")+(G161="")+(H161="")+(I161="")+(M161="")+(N161="")+(O161="")+(R161="")+(AV161=""))&amp;" required field(s) blank. ","")&amp;IF(AND(M161="High",AK161=""),"High tier: impact assessment date missing. ","")&amp;IF(AND(M161="High",AL161=""),"High tier: bias test date missing. ","")&amp;IF(AND(M161="High",AM161=""),"High tier: kill switch test missing. ","")&amp;IF(AND(M161&lt;&gt;"High",OR(T161="Yes",N161="Decision")),"Check tier: decisions about people or sensitive data are mandatory High (T01). ","")&amp;IF(AND(OR(D161="Bought (SaaS or licensed)",D161="Embedded in vendor product"),AO161=""),"Vendor review date missing. ","")&amp;IF(AND(AB161="Yes",AC161=""),"Transfer mechanism missing. ","")&amp;IF(AND(P161="Yes",Q161=""),"List the tools it can call. ","")&amp;IF(AND(AG161="High-risk",AP161=""),"EU high-risk: technical file status missing. ",""))=0,"OK",TRIM(IF((B161="")+(D161="")+(G161="")+(H161="")+(I161="")+(M161="")+(N161="")+(O161="")+(R161="")+(AV161="")&gt;0,((B161="")+(D161="")+(G161="")+(H161="")+(I161="")+(M161="")+(N161="")+(O161="")+(R161="")+(AV161=""))&amp;" required field(s) blank. ","")&amp;IF(AND(M161="High",AK161=""),"High tier: impact assessment date missing. ","")&amp;IF(AND(M161="High",AL161=""),"High tier: bias test date missing. ","")&amp;IF(AND(M161="High",AM161=""),"High tier: kill switch test missing. ","")&amp;IF(AND(M161&lt;&gt;"High",OR(T161="Yes",N161="Decision")),"Check tier: decisions about people or sensitive data are mandatory High (T01). ","")&amp;IF(AND(OR(D161="Bought (SaaS or licensed)",D161="Embedded in vendor product"),AO161=""),"Vendor review date missing. ","")&amp;IF(AND(AB161="Yes",AC161=""),"Transfer mechanism missing. ","")&amp;IF(AND(P161="Yes",Q161=""),"List the tools it can call. ","")&amp;IF(AND(AG161="High-risk",AP161=""),"EU high-risk: technical file status missing. ",""))))</f>
        <v/>
      </c>
      <c r="AV161" s="47"/>
      <c r="AW161" s="48"/>
      <c r="AX161" s="48"/>
      <c r="AY161" s="50" t="str">
        <f aca="false">IF(OR(AX161="",M161=""),"",EDATE(AX161,IFERROR(VLOOKUP(M161,Settings!$A$6:$B$8,2,FALSE()),12)))</f>
        <v/>
      </c>
      <c r="AZ161" s="49" t="str">
        <f aca="true">IF(A161="","",IF(AV161="Retired","Retired",IF(AY161="","Set last review",IF(AY161&lt;TODAY(),"Overdue",IF(AY161-TODAY()&lt;=Settings!$B$12,"Due soon","On track")))))</f>
        <v/>
      </c>
      <c r="BA161" s="47"/>
    </row>
    <row r="162" customFormat="false" ht="15" hidden="false" customHeight="false" outlineLevel="0" collapsed="false">
      <c r="A162" s="46"/>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8"/>
      <c r="AL162" s="48"/>
      <c r="AM162" s="48"/>
      <c r="AN162" s="48"/>
      <c r="AO162" s="48"/>
      <c r="AP162" s="47"/>
      <c r="AQ162" s="47"/>
      <c r="AR162" s="47"/>
      <c r="AS162" s="47"/>
      <c r="AT162" s="49" t="str">
        <f aca="false">IF(M162="","",IFERROR(VLOOKUP(M162,Settings!$A$6:$C$8,3,FALSE()),""))</f>
        <v/>
      </c>
      <c r="AU162" s="49" t="str">
        <f aca="false">IF(A162="","",IF(LEN(IF((B162="")+(D162="")+(G162="")+(H162="")+(I162="")+(M162="")+(N162="")+(O162="")+(R162="")+(AV162="")&gt;0,((B162="")+(D162="")+(G162="")+(H162="")+(I162="")+(M162="")+(N162="")+(O162="")+(R162="")+(AV162=""))&amp;" required field(s) blank. ","")&amp;IF(AND(M162="High",AK162=""),"High tier: impact assessment date missing. ","")&amp;IF(AND(M162="High",AL162=""),"High tier: bias test date missing. ","")&amp;IF(AND(M162="High",AM162=""),"High tier: kill switch test missing. ","")&amp;IF(AND(M162&lt;&gt;"High",OR(T162="Yes",N162="Decision")),"Check tier: decisions about people or sensitive data are mandatory High (T01). ","")&amp;IF(AND(OR(D162="Bought (SaaS or licensed)",D162="Embedded in vendor product"),AO162=""),"Vendor review date missing. ","")&amp;IF(AND(AB162="Yes",AC162=""),"Transfer mechanism missing. ","")&amp;IF(AND(P162="Yes",Q162=""),"List the tools it can call. ","")&amp;IF(AND(AG162="High-risk",AP162=""),"EU high-risk: technical file status missing. ",""))=0,"OK",TRIM(IF((B162="")+(D162="")+(G162="")+(H162="")+(I162="")+(M162="")+(N162="")+(O162="")+(R162="")+(AV162="")&gt;0,((B162="")+(D162="")+(G162="")+(H162="")+(I162="")+(M162="")+(N162="")+(O162="")+(R162="")+(AV162=""))&amp;" required field(s) blank. ","")&amp;IF(AND(M162="High",AK162=""),"High tier: impact assessment date missing. ","")&amp;IF(AND(M162="High",AL162=""),"High tier: bias test date missing. ","")&amp;IF(AND(M162="High",AM162=""),"High tier: kill switch test missing. ","")&amp;IF(AND(M162&lt;&gt;"High",OR(T162="Yes",N162="Decision")),"Check tier: decisions about people or sensitive data are mandatory High (T01). ","")&amp;IF(AND(OR(D162="Bought (SaaS or licensed)",D162="Embedded in vendor product"),AO162=""),"Vendor review date missing. ","")&amp;IF(AND(AB162="Yes",AC162=""),"Transfer mechanism missing. ","")&amp;IF(AND(P162="Yes",Q162=""),"List the tools it can call. ","")&amp;IF(AND(AG162="High-risk",AP162=""),"EU high-risk: technical file status missing. ",""))))</f>
        <v/>
      </c>
      <c r="AV162" s="47"/>
      <c r="AW162" s="48"/>
      <c r="AX162" s="48"/>
      <c r="AY162" s="50" t="str">
        <f aca="false">IF(OR(AX162="",M162=""),"",EDATE(AX162,IFERROR(VLOOKUP(M162,Settings!$A$6:$B$8,2,FALSE()),12)))</f>
        <v/>
      </c>
      <c r="AZ162" s="49" t="str">
        <f aca="true">IF(A162="","",IF(AV162="Retired","Retired",IF(AY162="","Set last review",IF(AY162&lt;TODAY(),"Overdue",IF(AY162-TODAY()&lt;=Settings!$B$12,"Due soon","On track")))))</f>
        <v/>
      </c>
      <c r="BA162" s="47"/>
    </row>
    <row r="163" customFormat="false" ht="15" hidden="false" customHeight="false" outlineLevel="0" collapsed="false">
      <c r="A163" s="46"/>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8"/>
      <c r="AL163" s="48"/>
      <c r="AM163" s="48"/>
      <c r="AN163" s="48"/>
      <c r="AO163" s="48"/>
      <c r="AP163" s="47"/>
      <c r="AQ163" s="47"/>
      <c r="AR163" s="47"/>
      <c r="AS163" s="47"/>
      <c r="AT163" s="49" t="str">
        <f aca="false">IF(M163="","",IFERROR(VLOOKUP(M163,Settings!$A$6:$C$8,3,FALSE()),""))</f>
        <v/>
      </c>
      <c r="AU163" s="49" t="str">
        <f aca="false">IF(A163="","",IF(LEN(IF((B163="")+(D163="")+(G163="")+(H163="")+(I163="")+(M163="")+(N163="")+(O163="")+(R163="")+(AV163="")&gt;0,((B163="")+(D163="")+(G163="")+(H163="")+(I163="")+(M163="")+(N163="")+(O163="")+(R163="")+(AV163=""))&amp;" required field(s) blank. ","")&amp;IF(AND(M163="High",AK163=""),"High tier: impact assessment date missing. ","")&amp;IF(AND(M163="High",AL163=""),"High tier: bias test date missing. ","")&amp;IF(AND(M163="High",AM163=""),"High tier: kill switch test missing. ","")&amp;IF(AND(M163&lt;&gt;"High",OR(T163="Yes",N163="Decision")),"Check tier: decisions about people or sensitive data are mandatory High (T01). ","")&amp;IF(AND(OR(D163="Bought (SaaS or licensed)",D163="Embedded in vendor product"),AO163=""),"Vendor review date missing. ","")&amp;IF(AND(AB163="Yes",AC163=""),"Transfer mechanism missing. ","")&amp;IF(AND(P163="Yes",Q163=""),"List the tools it can call. ","")&amp;IF(AND(AG163="High-risk",AP163=""),"EU high-risk: technical file status missing. ",""))=0,"OK",TRIM(IF((B163="")+(D163="")+(G163="")+(H163="")+(I163="")+(M163="")+(N163="")+(O163="")+(R163="")+(AV163="")&gt;0,((B163="")+(D163="")+(G163="")+(H163="")+(I163="")+(M163="")+(N163="")+(O163="")+(R163="")+(AV163=""))&amp;" required field(s) blank. ","")&amp;IF(AND(M163="High",AK163=""),"High tier: impact assessment date missing. ","")&amp;IF(AND(M163="High",AL163=""),"High tier: bias test date missing. ","")&amp;IF(AND(M163="High",AM163=""),"High tier: kill switch test missing. ","")&amp;IF(AND(M163&lt;&gt;"High",OR(T163="Yes",N163="Decision")),"Check tier: decisions about people or sensitive data are mandatory High (T01). ","")&amp;IF(AND(OR(D163="Bought (SaaS or licensed)",D163="Embedded in vendor product"),AO163=""),"Vendor review date missing. ","")&amp;IF(AND(AB163="Yes",AC163=""),"Transfer mechanism missing. ","")&amp;IF(AND(P163="Yes",Q163=""),"List the tools it can call. ","")&amp;IF(AND(AG163="High-risk",AP163=""),"EU high-risk: technical file status missing. ",""))))</f>
        <v/>
      </c>
      <c r="AV163" s="47"/>
      <c r="AW163" s="48"/>
      <c r="AX163" s="48"/>
      <c r="AY163" s="50" t="str">
        <f aca="false">IF(OR(AX163="",M163=""),"",EDATE(AX163,IFERROR(VLOOKUP(M163,Settings!$A$6:$B$8,2,FALSE()),12)))</f>
        <v/>
      </c>
      <c r="AZ163" s="49" t="str">
        <f aca="true">IF(A163="","",IF(AV163="Retired","Retired",IF(AY163="","Set last review",IF(AY163&lt;TODAY(),"Overdue",IF(AY163-TODAY()&lt;=Settings!$B$12,"Due soon","On track")))))</f>
        <v/>
      </c>
      <c r="BA163" s="47"/>
    </row>
    <row r="164" customFormat="false" ht="15" hidden="false" customHeight="false" outlineLevel="0" collapsed="false">
      <c r="A164" s="46"/>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8"/>
      <c r="AL164" s="48"/>
      <c r="AM164" s="48"/>
      <c r="AN164" s="48"/>
      <c r="AO164" s="48"/>
      <c r="AP164" s="47"/>
      <c r="AQ164" s="47"/>
      <c r="AR164" s="47"/>
      <c r="AS164" s="47"/>
      <c r="AT164" s="49" t="str">
        <f aca="false">IF(M164="","",IFERROR(VLOOKUP(M164,Settings!$A$6:$C$8,3,FALSE()),""))</f>
        <v/>
      </c>
      <c r="AU164" s="49" t="str">
        <f aca="false">IF(A164="","",IF(LEN(IF((B164="")+(D164="")+(G164="")+(H164="")+(I164="")+(M164="")+(N164="")+(O164="")+(R164="")+(AV164="")&gt;0,((B164="")+(D164="")+(G164="")+(H164="")+(I164="")+(M164="")+(N164="")+(O164="")+(R164="")+(AV164=""))&amp;" required field(s) blank. ","")&amp;IF(AND(M164="High",AK164=""),"High tier: impact assessment date missing. ","")&amp;IF(AND(M164="High",AL164=""),"High tier: bias test date missing. ","")&amp;IF(AND(M164="High",AM164=""),"High tier: kill switch test missing. ","")&amp;IF(AND(M164&lt;&gt;"High",OR(T164="Yes",N164="Decision")),"Check tier: decisions about people or sensitive data are mandatory High (T01). ","")&amp;IF(AND(OR(D164="Bought (SaaS or licensed)",D164="Embedded in vendor product"),AO164=""),"Vendor review date missing. ","")&amp;IF(AND(AB164="Yes",AC164=""),"Transfer mechanism missing. ","")&amp;IF(AND(P164="Yes",Q164=""),"List the tools it can call. ","")&amp;IF(AND(AG164="High-risk",AP164=""),"EU high-risk: technical file status missing. ",""))=0,"OK",TRIM(IF((B164="")+(D164="")+(G164="")+(H164="")+(I164="")+(M164="")+(N164="")+(O164="")+(R164="")+(AV164="")&gt;0,((B164="")+(D164="")+(G164="")+(H164="")+(I164="")+(M164="")+(N164="")+(O164="")+(R164="")+(AV164=""))&amp;" required field(s) blank. ","")&amp;IF(AND(M164="High",AK164=""),"High tier: impact assessment date missing. ","")&amp;IF(AND(M164="High",AL164=""),"High tier: bias test date missing. ","")&amp;IF(AND(M164="High",AM164=""),"High tier: kill switch test missing. ","")&amp;IF(AND(M164&lt;&gt;"High",OR(T164="Yes",N164="Decision")),"Check tier: decisions about people or sensitive data are mandatory High (T01). ","")&amp;IF(AND(OR(D164="Bought (SaaS or licensed)",D164="Embedded in vendor product"),AO164=""),"Vendor review date missing. ","")&amp;IF(AND(AB164="Yes",AC164=""),"Transfer mechanism missing. ","")&amp;IF(AND(P164="Yes",Q164=""),"List the tools it can call. ","")&amp;IF(AND(AG164="High-risk",AP164=""),"EU high-risk: technical file status missing. ",""))))</f>
        <v/>
      </c>
      <c r="AV164" s="47"/>
      <c r="AW164" s="48"/>
      <c r="AX164" s="48"/>
      <c r="AY164" s="50" t="str">
        <f aca="false">IF(OR(AX164="",M164=""),"",EDATE(AX164,IFERROR(VLOOKUP(M164,Settings!$A$6:$B$8,2,FALSE()),12)))</f>
        <v/>
      </c>
      <c r="AZ164" s="49" t="str">
        <f aca="true">IF(A164="","",IF(AV164="Retired","Retired",IF(AY164="","Set last review",IF(AY164&lt;TODAY(),"Overdue",IF(AY164-TODAY()&lt;=Settings!$B$12,"Due soon","On track")))))</f>
        <v/>
      </c>
      <c r="BA164" s="47"/>
    </row>
    <row r="165" customFormat="false" ht="15" hidden="false" customHeight="false" outlineLevel="0" collapsed="false">
      <c r="A165" s="46"/>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8"/>
      <c r="AL165" s="48"/>
      <c r="AM165" s="48"/>
      <c r="AN165" s="48"/>
      <c r="AO165" s="48"/>
      <c r="AP165" s="47"/>
      <c r="AQ165" s="47"/>
      <c r="AR165" s="47"/>
      <c r="AS165" s="47"/>
      <c r="AT165" s="49" t="str">
        <f aca="false">IF(M165="","",IFERROR(VLOOKUP(M165,Settings!$A$6:$C$8,3,FALSE()),""))</f>
        <v/>
      </c>
      <c r="AU165" s="49" t="str">
        <f aca="false">IF(A165="","",IF(LEN(IF((B165="")+(D165="")+(G165="")+(H165="")+(I165="")+(M165="")+(N165="")+(O165="")+(R165="")+(AV165="")&gt;0,((B165="")+(D165="")+(G165="")+(H165="")+(I165="")+(M165="")+(N165="")+(O165="")+(R165="")+(AV165=""))&amp;" required field(s) blank. ","")&amp;IF(AND(M165="High",AK165=""),"High tier: impact assessment date missing. ","")&amp;IF(AND(M165="High",AL165=""),"High tier: bias test date missing. ","")&amp;IF(AND(M165="High",AM165=""),"High tier: kill switch test missing. ","")&amp;IF(AND(M165&lt;&gt;"High",OR(T165="Yes",N165="Decision")),"Check tier: decisions about people or sensitive data are mandatory High (T01). ","")&amp;IF(AND(OR(D165="Bought (SaaS or licensed)",D165="Embedded in vendor product"),AO165=""),"Vendor review date missing. ","")&amp;IF(AND(AB165="Yes",AC165=""),"Transfer mechanism missing. ","")&amp;IF(AND(P165="Yes",Q165=""),"List the tools it can call. ","")&amp;IF(AND(AG165="High-risk",AP165=""),"EU high-risk: technical file status missing. ",""))=0,"OK",TRIM(IF((B165="")+(D165="")+(G165="")+(H165="")+(I165="")+(M165="")+(N165="")+(O165="")+(R165="")+(AV165="")&gt;0,((B165="")+(D165="")+(G165="")+(H165="")+(I165="")+(M165="")+(N165="")+(O165="")+(R165="")+(AV165=""))&amp;" required field(s) blank. ","")&amp;IF(AND(M165="High",AK165=""),"High tier: impact assessment date missing. ","")&amp;IF(AND(M165="High",AL165=""),"High tier: bias test date missing. ","")&amp;IF(AND(M165="High",AM165=""),"High tier: kill switch test missing. ","")&amp;IF(AND(M165&lt;&gt;"High",OR(T165="Yes",N165="Decision")),"Check tier: decisions about people or sensitive data are mandatory High (T01). ","")&amp;IF(AND(OR(D165="Bought (SaaS or licensed)",D165="Embedded in vendor product"),AO165=""),"Vendor review date missing. ","")&amp;IF(AND(AB165="Yes",AC165=""),"Transfer mechanism missing. ","")&amp;IF(AND(P165="Yes",Q165=""),"List the tools it can call. ","")&amp;IF(AND(AG165="High-risk",AP165=""),"EU high-risk: technical file status missing. ",""))))</f>
        <v/>
      </c>
      <c r="AV165" s="47"/>
      <c r="AW165" s="48"/>
      <c r="AX165" s="48"/>
      <c r="AY165" s="50" t="str">
        <f aca="false">IF(OR(AX165="",M165=""),"",EDATE(AX165,IFERROR(VLOOKUP(M165,Settings!$A$6:$B$8,2,FALSE()),12)))</f>
        <v/>
      </c>
      <c r="AZ165" s="49" t="str">
        <f aca="true">IF(A165="","",IF(AV165="Retired","Retired",IF(AY165="","Set last review",IF(AY165&lt;TODAY(),"Overdue",IF(AY165-TODAY()&lt;=Settings!$B$12,"Due soon","On track")))))</f>
        <v/>
      </c>
      <c r="BA165" s="47"/>
    </row>
    <row r="166" customFormat="false" ht="15" hidden="false" customHeight="false" outlineLevel="0" collapsed="false">
      <c r="A166" s="46"/>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8"/>
      <c r="AL166" s="48"/>
      <c r="AM166" s="48"/>
      <c r="AN166" s="48"/>
      <c r="AO166" s="48"/>
      <c r="AP166" s="47"/>
      <c r="AQ166" s="47"/>
      <c r="AR166" s="47"/>
      <c r="AS166" s="47"/>
      <c r="AT166" s="49" t="str">
        <f aca="false">IF(M166="","",IFERROR(VLOOKUP(M166,Settings!$A$6:$C$8,3,FALSE()),""))</f>
        <v/>
      </c>
      <c r="AU166" s="49" t="str">
        <f aca="false">IF(A166="","",IF(LEN(IF((B166="")+(D166="")+(G166="")+(H166="")+(I166="")+(M166="")+(N166="")+(O166="")+(R166="")+(AV166="")&gt;0,((B166="")+(D166="")+(G166="")+(H166="")+(I166="")+(M166="")+(N166="")+(O166="")+(R166="")+(AV166=""))&amp;" required field(s) blank. ","")&amp;IF(AND(M166="High",AK166=""),"High tier: impact assessment date missing. ","")&amp;IF(AND(M166="High",AL166=""),"High tier: bias test date missing. ","")&amp;IF(AND(M166="High",AM166=""),"High tier: kill switch test missing. ","")&amp;IF(AND(M166&lt;&gt;"High",OR(T166="Yes",N166="Decision")),"Check tier: decisions about people or sensitive data are mandatory High (T01). ","")&amp;IF(AND(OR(D166="Bought (SaaS or licensed)",D166="Embedded in vendor product"),AO166=""),"Vendor review date missing. ","")&amp;IF(AND(AB166="Yes",AC166=""),"Transfer mechanism missing. ","")&amp;IF(AND(P166="Yes",Q166=""),"List the tools it can call. ","")&amp;IF(AND(AG166="High-risk",AP166=""),"EU high-risk: technical file status missing. ",""))=0,"OK",TRIM(IF((B166="")+(D166="")+(G166="")+(H166="")+(I166="")+(M166="")+(N166="")+(O166="")+(R166="")+(AV166="")&gt;0,((B166="")+(D166="")+(G166="")+(H166="")+(I166="")+(M166="")+(N166="")+(O166="")+(R166="")+(AV166=""))&amp;" required field(s) blank. ","")&amp;IF(AND(M166="High",AK166=""),"High tier: impact assessment date missing. ","")&amp;IF(AND(M166="High",AL166=""),"High tier: bias test date missing. ","")&amp;IF(AND(M166="High",AM166=""),"High tier: kill switch test missing. ","")&amp;IF(AND(M166&lt;&gt;"High",OR(T166="Yes",N166="Decision")),"Check tier: decisions about people or sensitive data are mandatory High (T01). ","")&amp;IF(AND(OR(D166="Bought (SaaS or licensed)",D166="Embedded in vendor product"),AO166=""),"Vendor review date missing. ","")&amp;IF(AND(AB166="Yes",AC166=""),"Transfer mechanism missing. ","")&amp;IF(AND(P166="Yes",Q166=""),"List the tools it can call. ","")&amp;IF(AND(AG166="High-risk",AP166=""),"EU high-risk: technical file status missing. ",""))))</f>
        <v/>
      </c>
      <c r="AV166" s="47"/>
      <c r="AW166" s="48"/>
      <c r="AX166" s="48"/>
      <c r="AY166" s="50" t="str">
        <f aca="false">IF(OR(AX166="",M166=""),"",EDATE(AX166,IFERROR(VLOOKUP(M166,Settings!$A$6:$B$8,2,FALSE()),12)))</f>
        <v/>
      </c>
      <c r="AZ166" s="49" t="str">
        <f aca="true">IF(A166="","",IF(AV166="Retired","Retired",IF(AY166="","Set last review",IF(AY166&lt;TODAY(),"Overdue",IF(AY166-TODAY()&lt;=Settings!$B$12,"Due soon","On track")))))</f>
        <v/>
      </c>
      <c r="BA166" s="47"/>
    </row>
    <row r="167" customFormat="false" ht="15" hidden="false" customHeight="false" outlineLevel="0" collapsed="false">
      <c r="A167" s="46"/>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8"/>
      <c r="AL167" s="48"/>
      <c r="AM167" s="48"/>
      <c r="AN167" s="48"/>
      <c r="AO167" s="48"/>
      <c r="AP167" s="47"/>
      <c r="AQ167" s="47"/>
      <c r="AR167" s="47"/>
      <c r="AS167" s="47"/>
      <c r="AT167" s="49" t="str">
        <f aca="false">IF(M167="","",IFERROR(VLOOKUP(M167,Settings!$A$6:$C$8,3,FALSE()),""))</f>
        <v/>
      </c>
      <c r="AU167" s="49" t="str">
        <f aca="false">IF(A167="","",IF(LEN(IF((B167="")+(D167="")+(G167="")+(H167="")+(I167="")+(M167="")+(N167="")+(O167="")+(R167="")+(AV167="")&gt;0,((B167="")+(D167="")+(G167="")+(H167="")+(I167="")+(M167="")+(N167="")+(O167="")+(R167="")+(AV167=""))&amp;" required field(s) blank. ","")&amp;IF(AND(M167="High",AK167=""),"High tier: impact assessment date missing. ","")&amp;IF(AND(M167="High",AL167=""),"High tier: bias test date missing. ","")&amp;IF(AND(M167="High",AM167=""),"High tier: kill switch test missing. ","")&amp;IF(AND(M167&lt;&gt;"High",OR(T167="Yes",N167="Decision")),"Check tier: decisions about people or sensitive data are mandatory High (T01). ","")&amp;IF(AND(OR(D167="Bought (SaaS or licensed)",D167="Embedded in vendor product"),AO167=""),"Vendor review date missing. ","")&amp;IF(AND(AB167="Yes",AC167=""),"Transfer mechanism missing. ","")&amp;IF(AND(P167="Yes",Q167=""),"List the tools it can call. ","")&amp;IF(AND(AG167="High-risk",AP167=""),"EU high-risk: technical file status missing. ",""))=0,"OK",TRIM(IF((B167="")+(D167="")+(G167="")+(H167="")+(I167="")+(M167="")+(N167="")+(O167="")+(R167="")+(AV167="")&gt;0,((B167="")+(D167="")+(G167="")+(H167="")+(I167="")+(M167="")+(N167="")+(O167="")+(R167="")+(AV167=""))&amp;" required field(s) blank. ","")&amp;IF(AND(M167="High",AK167=""),"High tier: impact assessment date missing. ","")&amp;IF(AND(M167="High",AL167=""),"High tier: bias test date missing. ","")&amp;IF(AND(M167="High",AM167=""),"High tier: kill switch test missing. ","")&amp;IF(AND(M167&lt;&gt;"High",OR(T167="Yes",N167="Decision")),"Check tier: decisions about people or sensitive data are mandatory High (T01). ","")&amp;IF(AND(OR(D167="Bought (SaaS or licensed)",D167="Embedded in vendor product"),AO167=""),"Vendor review date missing. ","")&amp;IF(AND(AB167="Yes",AC167=""),"Transfer mechanism missing. ","")&amp;IF(AND(P167="Yes",Q167=""),"List the tools it can call. ","")&amp;IF(AND(AG167="High-risk",AP167=""),"EU high-risk: technical file status missing. ",""))))</f>
        <v/>
      </c>
      <c r="AV167" s="47"/>
      <c r="AW167" s="48"/>
      <c r="AX167" s="48"/>
      <c r="AY167" s="50" t="str">
        <f aca="false">IF(OR(AX167="",M167=""),"",EDATE(AX167,IFERROR(VLOOKUP(M167,Settings!$A$6:$B$8,2,FALSE()),12)))</f>
        <v/>
      </c>
      <c r="AZ167" s="49" t="str">
        <f aca="true">IF(A167="","",IF(AV167="Retired","Retired",IF(AY167="","Set last review",IF(AY167&lt;TODAY(),"Overdue",IF(AY167-TODAY()&lt;=Settings!$B$12,"Due soon","On track")))))</f>
        <v/>
      </c>
      <c r="BA167" s="47"/>
    </row>
    <row r="168" customFormat="false" ht="15" hidden="false" customHeight="false" outlineLevel="0" collapsed="false">
      <c r="A168" s="46"/>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8"/>
      <c r="AL168" s="48"/>
      <c r="AM168" s="48"/>
      <c r="AN168" s="48"/>
      <c r="AO168" s="48"/>
      <c r="AP168" s="47"/>
      <c r="AQ168" s="47"/>
      <c r="AR168" s="47"/>
      <c r="AS168" s="47"/>
      <c r="AT168" s="49" t="str">
        <f aca="false">IF(M168="","",IFERROR(VLOOKUP(M168,Settings!$A$6:$C$8,3,FALSE()),""))</f>
        <v/>
      </c>
      <c r="AU168" s="49" t="str">
        <f aca="false">IF(A168="","",IF(LEN(IF((B168="")+(D168="")+(G168="")+(H168="")+(I168="")+(M168="")+(N168="")+(O168="")+(R168="")+(AV168="")&gt;0,((B168="")+(D168="")+(G168="")+(H168="")+(I168="")+(M168="")+(N168="")+(O168="")+(R168="")+(AV168=""))&amp;" required field(s) blank. ","")&amp;IF(AND(M168="High",AK168=""),"High tier: impact assessment date missing. ","")&amp;IF(AND(M168="High",AL168=""),"High tier: bias test date missing. ","")&amp;IF(AND(M168="High",AM168=""),"High tier: kill switch test missing. ","")&amp;IF(AND(M168&lt;&gt;"High",OR(T168="Yes",N168="Decision")),"Check tier: decisions about people or sensitive data are mandatory High (T01). ","")&amp;IF(AND(OR(D168="Bought (SaaS or licensed)",D168="Embedded in vendor product"),AO168=""),"Vendor review date missing. ","")&amp;IF(AND(AB168="Yes",AC168=""),"Transfer mechanism missing. ","")&amp;IF(AND(P168="Yes",Q168=""),"List the tools it can call. ","")&amp;IF(AND(AG168="High-risk",AP168=""),"EU high-risk: technical file status missing. ",""))=0,"OK",TRIM(IF((B168="")+(D168="")+(G168="")+(H168="")+(I168="")+(M168="")+(N168="")+(O168="")+(R168="")+(AV168="")&gt;0,((B168="")+(D168="")+(G168="")+(H168="")+(I168="")+(M168="")+(N168="")+(O168="")+(R168="")+(AV168=""))&amp;" required field(s) blank. ","")&amp;IF(AND(M168="High",AK168=""),"High tier: impact assessment date missing. ","")&amp;IF(AND(M168="High",AL168=""),"High tier: bias test date missing. ","")&amp;IF(AND(M168="High",AM168=""),"High tier: kill switch test missing. ","")&amp;IF(AND(M168&lt;&gt;"High",OR(T168="Yes",N168="Decision")),"Check tier: decisions about people or sensitive data are mandatory High (T01). ","")&amp;IF(AND(OR(D168="Bought (SaaS or licensed)",D168="Embedded in vendor product"),AO168=""),"Vendor review date missing. ","")&amp;IF(AND(AB168="Yes",AC168=""),"Transfer mechanism missing. ","")&amp;IF(AND(P168="Yes",Q168=""),"List the tools it can call. ","")&amp;IF(AND(AG168="High-risk",AP168=""),"EU high-risk: technical file status missing. ",""))))</f>
        <v/>
      </c>
      <c r="AV168" s="47"/>
      <c r="AW168" s="48"/>
      <c r="AX168" s="48"/>
      <c r="AY168" s="50" t="str">
        <f aca="false">IF(OR(AX168="",M168=""),"",EDATE(AX168,IFERROR(VLOOKUP(M168,Settings!$A$6:$B$8,2,FALSE()),12)))</f>
        <v/>
      </c>
      <c r="AZ168" s="49" t="str">
        <f aca="true">IF(A168="","",IF(AV168="Retired","Retired",IF(AY168="","Set last review",IF(AY168&lt;TODAY(),"Overdue",IF(AY168-TODAY()&lt;=Settings!$B$12,"Due soon","On track")))))</f>
        <v/>
      </c>
      <c r="BA168" s="47"/>
    </row>
    <row r="169" customFormat="false" ht="15" hidden="false" customHeight="false" outlineLevel="0" collapsed="false">
      <c r="A169" s="46"/>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8"/>
      <c r="AL169" s="48"/>
      <c r="AM169" s="48"/>
      <c r="AN169" s="48"/>
      <c r="AO169" s="48"/>
      <c r="AP169" s="47"/>
      <c r="AQ169" s="47"/>
      <c r="AR169" s="47"/>
      <c r="AS169" s="47"/>
      <c r="AT169" s="49" t="str">
        <f aca="false">IF(M169="","",IFERROR(VLOOKUP(M169,Settings!$A$6:$C$8,3,FALSE()),""))</f>
        <v/>
      </c>
      <c r="AU169" s="49" t="str">
        <f aca="false">IF(A169="","",IF(LEN(IF((B169="")+(D169="")+(G169="")+(H169="")+(I169="")+(M169="")+(N169="")+(O169="")+(R169="")+(AV169="")&gt;0,((B169="")+(D169="")+(G169="")+(H169="")+(I169="")+(M169="")+(N169="")+(O169="")+(R169="")+(AV169=""))&amp;" required field(s) blank. ","")&amp;IF(AND(M169="High",AK169=""),"High tier: impact assessment date missing. ","")&amp;IF(AND(M169="High",AL169=""),"High tier: bias test date missing. ","")&amp;IF(AND(M169="High",AM169=""),"High tier: kill switch test missing. ","")&amp;IF(AND(M169&lt;&gt;"High",OR(T169="Yes",N169="Decision")),"Check tier: decisions about people or sensitive data are mandatory High (T01). ","")&amp;IF(AND(OR(D169="Bought (SaaS or licensed)",D169="Embedded in vendor product"),AO169=""),"Vendor review date missing. ","")&amp;IF(AND(AB169="Yes",AC169=""),"Transfer mechanism missing. ","")&amp;IF(AND(P169="Yes",Q169=""),"List the tools it can call. ","")&amp;IF(AND(AG169="High-risk",AP169=""),"EU high-risk: technical file status missing. ",""))=0,"OK",TRIM(IF((B169="")+(D169="")+(G169="")+(H169="")+(I169="")+(M169="")+(N169="")+(O169="")+(R169="")+(AV169="")&gt;0,((B169="")+(D169="")+(G169="")+(H169="")+(I169="")+(M169="")+(N169="")+(O169="")+(R169="")+(AV169=""))&amp;" required field(s) blank. ","")&amp;IF(AND(M169="High",AK169=""),"High tier: impact assessment date missing. ","")&amp;IF(AND(M169="High",AL169=""),"High tier: bias test date missing. ","")&amp;IF(AND(M169="High",AM169=""),"High tier: kill switch test missing. ","")&amp;IF(AND(M169&lt;&gt;"High",OR(T169="Yes",N169="Decision")),"Check tier: decisions about people or sensitive data are mandatory High (T01). ","")&amp;IF(AND(OR(D169="Bought (SaaS or licensed)",D169="Embedded in vendor product"),AO169=""),"Vendor review date missing. ","")&amp;IF(AND(AB169="Yes",AC169=""),"Transfer mechanism missing. ","")&amp;IF(AND(P169="Yes",Q169=""),"List the tools it can call. ","")&amp;IF(AND(AG169="High-risk",AP169=""),"EU high-risk: technical file status missing. ",""))))</f>
        <v/>
      </c>
      <c r="AV169" s="47"/>
      <c r="AW169" s="48"/>
      <c r="AX169" s="48"/>
      <c r="AY169" s="50" t="str">
        <f aca="false">IF(OR(AX169="",M169=""),"",EDATE(AX169,IFERROR(VLOOKUP(M169,Settings!$A$6:$B$8,2,FALSE()),12)))</f>
        <v/>
      </c>
      <c r="AZ169" s="49" t="str">
        <f aca="true">IF(A169="","",IF(AV169="Retired","Retired",IF(AY169="","Set last review",IF(AY169&lt;TODAY(),"Overdue",IF(AY169-TODAY()&lt;=Settings!$B$12,"Due soon","On track")))))</f>
        <v/>
      </c>
      <c r="BA169" s="47"/>
    </row>
    <row r="170" customFormat="false" ht="15" hidden="false" customHeight="false" outlineLevel="0" collapsed="false">
      <c r="A170" s="46"/>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8"/>
      <c r="AL170" s="48"/>
      <c r="AM170" s="48"/>
      <c r="AN170" s="48"/>
      <c r="AO170" s="48"/>
      <c r="AP170" s="47"/>
      <c r="AQ170" s="47"/>
      <c r="AR170" s="47"/>
      <c r="AS170" s="47"/>
      <c r="AT170" s="49" t="str">
        <f aca="false">IF(M170="","",IFERROR(VLOOKUP(M170,Settings!$A$6:$C$8,3,FALSE()),""))</f>
        <v/>
      </c>
      <c r="AU170" s="49" t="str">
        <f aca="false">IF(A170="","",IF(LEN(IF((B170="")+(D170="")+(G170="")+(H170="")+(I170="")+(M170="")+(N170="")+(O170="")+(R170="")+(AV170="")&gt;0,((B170="")+(D170="")+(G170="")+(H170="")+(I170="")+(M170="")+(N170="")+(O170="")+(R170="")+(AV170=""))&amp;" required field(s) blank. ","")&amp;IF(AND(M170="High",AK170=""),"High tier: impact assessment date missing. ","")&amp;IF(AND(M170="High",AL170=""),"High tier: bias test date missing. ","")&amp;IF(AND(M170="High",AM170=""),"High tier: kill switch test missing. ","")&amp;IF(AND(M170&lt;&gt;"High",OR(T170="Yes",N170="Decision")),"Check tier: decisions about people or sensitive data are mandatory High (T01). ","")&amp;IF(AND(OR(D170="Bought (SaaS or licensed)",D170="Embedded in vendor product"),AO170=""),"Vendor review date missing. ","")&amp;IF(AND(AB170="Yes",AC170=""),"Transfer mechanism missing. ","")&amp;IF(AND(P170="Yes",Q170=""),"List the tools it can call. ","")&amp;IF(AND(AG170="High-risk",AP170=""),"EU high-risk: technical file status missing. ",""))=0,"OK",TRIM(IF((B170="")+(D170="")+(G170="")+(H170="")+(I170="")+(M170="")+(N170="")+(O170="")+(R170="")+(AV170="")&gt;0,((B170="")+(D170="")+(G170="")+(H170="")+(I170="")+(M170="")+(N170="")+(O170="")+(R170="")+(AV170=""))&amp;" required field(s) blank. ","")&amp;IF(AND(M170="High",AK170=""),"High tier: impact assessment date missing. ","")&amp;IF(AND(M170="High",AL170=""),"High tier: bias test date missing. ","")&amp;IF(AND(M170="High",AM170=""),"High tier: kill switch test missing. ","")&amp;IF(AND(M170&lt;&gt;"High",OR(T170="Yes",N170="Decision")),"Check tier: decisions about people or sensitive data are mandatory High (T01). ","")&amp;IF(AND(OR(D170="Bought (SaaS or licensed)",D170="Embedded in vendor product"),AO170=""),"Vendor review date missing. ","")&amp;IF(AND(AB170="Yes",AC170=""),"Transfer mechanism missing. ","")&amp;IF(AND(P170="Yes",Q170=""),"List the tools it can call. ","")&amp;IF(AND(AG170="High-risk",AP170=""),"EU high-risk: technical file status missing. ",""))))</f>
        <v/>
      </c>
      <c r="AV170" s="47"/>
      <c r="AW170" s="48"/>
      <c r="AX170" s="48"/>
      <c r="AY170" s="50" t="str">
        <f aca="false">IF(OR(AX170="",M170=""),"",EDATE(AX170,IFERROR(VLOOKUP(M170,Settings!$A$6:$B$8,2,FALSE()),12)))</f>
        <v/>
      </c>
      <c r="AZ170" s="49" t="str">
        <f aca="true">IF(A170="","",IF(AV170="Retired","Retired",IF(AY170="","Set last review",IF(AY170&lt;TODAY(),"Overdue",IF(AY170-TODAY()&lt;=Settings!$B$12,"Due soon","On track")))))</f>
        <v/>
      </c>
      <c r="BA170" s="47"/>
    </row>
    <row r="171" customFormat="false" ht="15" hidden="false" customHeight="false" outlineLevel="0" collapsed="false">
      <c r="A171" s="46"/>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8"/>
      <c r="AL171" s="48"/>
      <c r="AM171" s="48"/>
      <c r="AN171" s="48"/>
      <c r="AO171" s="48"/>
      <c r="AP171" s="47"/>
      <c r="AQ171" s="47"/>
      <c r="AR171" s="47"/>
      <c r="AS171" s="47"/>
      <c r="AT171" s="49" t="str">
        <f aca="false">IF(M171="","",IFERROR(VLOOKUP(M171,Settings!$A$6:$C$8,3,FALSE()),""))</f>
        <v/>
      </c>
      <c r="AU171" s="49" t="str">
        <f aca="false">IF(A171="","",IF(LEN(IF((B171="")+(D171="")+(G171="")+(H171="")+(I171="")+(M171="")+(N171="")+(O171="")+(R171="")+(AV171="")&gt;0,((B171="")+(D171="")+(G171="")+(H171="")+(I171="")+(M171="")+(N171="")+(O171="")+(R171="")+(AV171=""))&amp;" required field(s) blank. ","")&amp;IF(AND(M171="High",AK171=""),"High tier: impact assessment date missing. ","")&amp;IF(AND(M171="High",AL171=""),"High tier: bias test date missing. ","")&amp;IF(AND(M171="High",AM171=""),"High tier: kill switch test missing. ","")&amp;IF(AND(M171&lt;&gt;"High",OR(T171="Yes",N171="Decision")),"Check tier: decisions about people or sensitive data are mandatory High (T01). ","")&amp;IF(AND(OR(D171="Bought (SaaS or licensed)",D171="Embedded in vendor product"),AO171=""),"Vendor review date missing. ","")&amp;IF(AND(AB171="Yes",AC171=""),"Transfer mechanism missing. ","")&amp;IF(AND(P171="Yes",Q171=""),"List the tools it can call. ","")&amp;IF(AND(AG171="High-risk",AP171=""),"EU high-risk: technical file status missing. ",""))=0,"OK",TRIM(IF((B171="")+(D171="")+(G171="")+(H171="")+(I171="")+(M171="")+(N171="")+(O171="")+(R171="")+(AV171="")&gt;0,((B171="")+(D171="")+(G171="")+(H171="")+(I171="")+(M171="")+(N171="")+(O171="")+(R171="")+(AV171=""))&amp;" required field(s) blank. ","")&amp;IF(AND(M171="High",AK171=""),"High tier: impact assessment date missing. ","")&amp;IF(AND(M171="High",AL171=""),"High tier: bias test date missing. ","")&amp;IF(AND(M171="High",AM171=""),"High tier: kill switch test missing. ","")&amp;IF(AND(M171&lt;&gt;"High",OR(T171="Yes",N171="Decision")),"Check tier: decisions about people or sensitive data are mandatory High (T01). ","")&amp;IF(AND(OR(D171="Bought (SaaS or licensed)",D171="Embedded in vendor product"),AO171=""),"Vendor review date missing. ","")&amp;IF(AND(AB171="Yes",AC171=""),"Transfer mechanism missing. ","")&amp;IF(AND(P171="Yes",Q171=""),"List the tools it can call. ","")&amp;IF(AND(AG171="High-risk",AP171=""),"EU high-risk: technical file status missing. ",""))))</f>
        <v/>
      </c>
      <c r="AV171" s="47"/>
      <c r="AW171" s="48"/>
      <c r="AX171" s="48"/>
      <c r="AY171" s="50" t="str">
        <f aca="false">IF(OR(AX171="",M171=""),"",EDATE(AX171,IFERROR(VLOOKUP(M171,Settings!$A$6:$B$8,2,FALSE()),12)))</f>
        <v/>
      </c>
      <c r="AZ171" s="49" t="str">
        <f aca="true">IF(A171="","",IF(AV171="Retired","Retired",IF(AY171="","Set last review",IF(AY171&lt;TODAY(),"Overdue",IF(AY171-TODAY()&lt;=Settings!$B$12,"Due soon","On track")))))</f>
        <v/>
      </c>
      <c r="BA171" s="47"/>
    </row>
    <row r="172" customFormat="false" ht="15" hidden="false" customHeight="false" outlineLevel="0" collapsed="false">
      <c r="A172" s="46"/>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8"/>
      <c r="AL172" s="48"/>
      <c r="AM172" s="48"/>
      <c r="AN172" s="48"/>
      <c r="AO172" s="48"/>
      <c r="AP172" s="47"/>
      <c r="AQ172" s="47"/>
      <c r="AR172" s="47"/>
      <c r="AS172" s="47"/>
      <c r="AT172" s="49" t="str">
        <f aca="false">IF(M172="","",IFERROR(VLOOKUP(M172,Settings!$A$6:$C$8,3,FALSE()),""))</f>
        <v/>
      </c>
      <c r="AU172" s="49" t="str">
        <f aca="false">IF(A172="","",IF(LEN(IF((B172="")+(D172="")+(G172="")+(H172="")+(I172="")+(M172="")+(N172="")+(O172="")+(R172="")+(AV172="")&gt;0,((B172="")+(D172="")+(G172="")+(H172="")+(I172="")+(M172="")+(N172="")+(O172="")+(R172="")+(AV172=""))&amp;" required field(s) blank. ","")&amp;IF(AND(M172="High",AK172=""),"High tier: impact assessment date missing. ","")&amp;IF(AND(M172="High",AL172=""),"High tier: bias test date missing. ","")&amp;IF(AND(M172="High",AM172=""),"High tier: kill switch test missing. ","")&amp;IF(AND(M172&lt;&gt;"High",OR(T172="Yes",N172="Decision")),"Check tier: decisions about people or sensitive data are mandatory High (T01). ","")&amp;IF(AND(OR(D172="Bought (SaaS or licensed)",D172="Embedded in vendor product"),AO172=""),"Vendor review date missing. ","")&amp;IF(AND(AB172="Yes",AC172=""),"Transfer mechanism missing. ","")&amp;IF(AND(P172="Yes",Q172=""),"List the tools it can call. ","")&amp;IF(AND(AG172="High-risk",AP172=""),"EU high-risk: technical file status missing. ",""))=0,"OK",TRIM(IF((B172="")+(D172="")+(G172="")+(H172="")+(I172="")+(M172="")+(N172="")+(O172="")+(R172="")+(AV172="")&gt;0,((B172="")+(D172="")+(G172="")+(H172="")+(I172="")+(M172="")+(N172="")+(O172="")+(R172="")+(AV172=""))&amp;" required field(s) blank. ","")&amp;IF(AND(M172="High",AK172=""),"High tier: impact assessment date missing. ","")&amp;IF(AND(M172="High",AL172=""),"High tier: bias test date missing. ","")&amp;IF(AND(M172="High",AM172=""),"High tier: kill switch test missing. ","")&amp;IF(AND(M172&lt;&gt;"High",OR(T172="Yes",N172="Decision")),"Check tier: decisions about people or sensitive data are mandatory High (T01). ","")&amp;IF(AND(OR(D172="Bought (SaaS or licensed)",D172="Embedded in vendor product"),AO172=""),"Vendor review date missing. ","")&amp;IF(AND(AB172="Yes",AC172=""),"Transfer mechanism missing. ","")&amp;IF(AND(P172="Yes",Q172=""),"List the tools it can call. ","")&amp;IF(AND(AG172="High-risk",AP172=""),"EU high-risk: technical file status missing. ",""))))</f>
        <v/>
      </c>
      <c r="AV172" s="47"/>
      <c r="AW172" s="48"/>
      <c r="AX172" s="48"/>
      <c r="AY172" s="50" t="str">
        <f aca="false">IF(OR(AX172="",M172=""),"",EDATE(AX172,IFERROR(VLOOKUP(M172,Settings!$A$6:$B$8,2,FALSE()),12)))</f>
        <v/>
      </c>
      <c r="AZ172" s="49" t="str">
        <f aca="true">IF(A172="","",IF(AV172="Retired","Retired",IF(AY172="","Set last review",IF(AY172&lt;TODAY(),"Overdue",IF(AY172-TODAY()&lt;=Settings!$B$12,"Due soon","On track")))))</f>
        <v/>
      </c>
      <c r="BA172" s="47"/>
    </row>
    <row r="173" customFormat="false" ht="15" hidden="false" customHeight="false" outlineLevel="0" collapsed="false">
      <c r="A173" s="46"/>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8"/>
      <c r="AL173" s="48"/>
      <c r="AM173" s="48"/>
      <c r="AN173" s="48"/>
      <c r="AO173" s="48"/>
      <c r="AP173" s="47"/>
      <c r="AQ173" s="47"/>
      <c r="AR173" s="47"/>
      <c r="AS173" s="47"/>
      <c r="AT173" s="49" t="str">
        <f aca="false">IF(M173="","",IFERROR(VLOOKUP(M173,Settings!$A$6:$C$8,3,FALSE()),""))</f>
        <v/>
      </c>
      <c r="AU173" s="49" t="str">
        <f aca="false">IF(A173="","",IF(LEN(IF((B173="")+(D173="")+(G173="")+(H173="")+(I173="")+(M173="")+(N173="")+(O173="")+(R173="")+(AV173="")&gt;0,((B173="")+(D173="")+(G173="")+(H173="")+(I173="")+(M173="")+(N173="")+(O173="")+(R173="")+(AV173=""))&amp;" required field(s) blank. ","")&amp;IF(AND(M173="High",AK173=""),"High tier: impact assessment date missing. ","")&amp;IF(AND(M173="High",AL173=""),"High tier: bias test date missing. ","")&amp;IF(AND(M173="High",AM173=""),"High tier: kill switch test missing. ","")&amp;IF(AND(M173&lt;&gt;"High",OR(T173="Yes",N173="Decision")),"Check tier: decisions about people or sensitive data are mandatory High (T01). ","")&amp;IF(AND(OR(D173="Bought (SaaS or licensed)",D173="Embedded in vendor product"),AO173=""),"Vendor review date missing. ","")&amp;IF(AND(AB173="Yes",AC173=""),"Transfer mechanism missing. ","")&amp;IF(AND(P173="Yes",Q173=""),"List the tools it can call. ","")&amp;IF(AND(AG173="High-risk",AP173=""),"EU high-risk: technical file status missing. ",""))=0,"OK",TRIM(IF((B173="")+(D173="")+(G173="")+(H173="")+(I173="")+(M173="")+(N173="")+(O173="")+(R173="")+(AV173="")&gt;0,((B173="")+(D173="")+(G173="")+(H173="")+(I173="")+(M173="")+(N173="")+(O173="")+(R173="")+(AV173=""))&amp;" required field(s) blank. ","")&amp;IF(AND(M173="High",AK173=""),"High tier: impact assessment date missing. ","")&amp;IF(AND(M173="High",AL173=""),"High tier: bias test date missing. ","")&amp;IF(AND(M173="High",AM173=""),"High tier: kill switch test missing. ","")&amp;IF(AND(M173&lt;&gt;"High",OR(T173="Yes",N173="Decision")),"Check tier: decisions about people or sensitive data are mandatory High (T01). ","")&amp;IF(AND(OR(D173="Bought (SaaS or licensed)",D173="Embedded in vendor product"),AO173=""),"Vendor review date missing. ","")&amp;IF(AND(AB173="Yes",AC173=""),"Transfer mechanism missing. ","")&amp;IF(AND(P173="Yes",Q173=""),"List the tools it can call. ","")&amp;IF(AND(AG173="High-risk",AP173=""),"EU high-risk: technical file status missing. ",""))))</f>
        <v/>
      </c>
      <c r="AV173" s="47"/>
      <c r="AW173" s="48"/>
      <c r="AX173" s="48"/>
      <c r="AY173" s="50" t="str">
        <f aca="false">IF(OR(AX173="",M173=""),"",EDATE(AX173,IFERROR(VLOOKUP(M173,Settings!$A$6:$B$8,2,FALSE()),12)))</f>
        <v/>
      </c>
      <c r="AZ173" s="49" t="str">
        <f aca="true">IF(A173="","",IF(AV173="Retired","Retired",IF(AY173="","Set last review",IF(AY173&lt;TODAY(),"Overdue",IF(AY173-TODAY()&lt;=Settings!$B$12,"Due soon","On track")))))</f>
        <v/>
      </c>
      <c r="BA173" s="47"/>
    </row>
    <row r="174" customFormat="false" ht="15" hidden="false" customHeight="false" outlineLevel="0" collapsed="false">
      <c r="A174" s="46"/>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8"/>
      <c r="AL174" s="48"/>
      <c r="AM174" s="48"/>
      <c r="AN174" s="48"/>
      <c r="AO174" s="48"/>
      <c r="AP174" s="47"/>
      <c r="AQ174" s="47"/>
      <c r="AR174" s="47"/>
      <c r="AS174" s="47"/>
      <c r="AT174" s="49" t="str">
        <f aca="false">IF(M174="","",IFERROR(VLOOKUP(M174,Settings!$A$6:$C$8,3,FALSE()),""))</f>
        <v/>
      </c>
      <c r="AU174" s="49" t="str">
        <f aca="false">IF(A174="","",IF(LEN(IF((B174="")+(D174="")+(G174="")+(H174="")+(I174="")+(M174="")+(N174="")+(O174="")+(R174="")+(AV174="")&gt;0,((B174="")+(D174="")+(G174="")+(H174="")+(I174="")+(M174="")+(N174="")+(O174="")+(R174="")+(AV174=""))&amp;" required field(s) blank. ","")&amp;IF(AND(M174="High",AK174=""),"High tier: impact assessment date missing. ","")&amp;IF(AND(M174="High",AL174=""),"High tier: bias test date missing. ","")&amp;IF(AND(M174="High",AM174=""),"High tier: kill switch test missing. ","")&amp;IF(AND(M174&lt;&gt;"High",OR(T174="Yes",N174="Decision")),"Check tier: decisions about people or sensitive data are mandatory High (T01). ","")&amp;IF(AND(OR(D174="Bought (SaaS or licensed)",D174="Embedded in vendor product"),AO174=""),"Vendor review date missing. ","")&amp;IF(AND(AB174="Yes",AC174=""),"Transfer mechanism missing. ","")&amp;IF(AND(P174="Yes",Q174=""),"List the tools it can call. ","")&amp;IF(AND(AG174="High-risk",AP174=""),"EU high-risk: technical file status missing. ",""))=0,"OK",TRIM(IF((B174="")+(D174="")+(G174="")+(H174="")+(I174="")+(M174="")+(N174="")+(O174="")+(R174="")+(AV174="")&gt;0,((B174="")+(D174="")+(G174="")+(H174="")+(I174="")+(M174="")+(N174="")+(O174="")+(R174="")+(AV174=""))&amp;" required field(s) blank. ","")&amp;IF(AND(M174="High",AK174=""),"High tier: impact assessment date missing. ","")&amp;IF(AND(M174="High",AL174=""),"High tier: bias test date missing. ","")&amp;IF(AND(M174="High",AM174=""),"High tier: kill switch test missing. ","")&amp;IF(AND(M174&lt;&gt;"High",OR(T174="Yes",N174="Decision")),"Check tier: decisions about people or sensitive data are mandatory High (T01). ","")&amp;IF(AND(OR(D174="Bought (SaaS or licensed)",D174="Embedded in vendor product"),AO174=""),"Vendor review date missing. ","")&amp;IF(AND(AB174="Yes",AC174=""),"Transfer mechanism missing. ","")&amp;IF(AND(P174="Yes",Q174=""),"List the tools it can call. ","")&amp;IF(AND(AG174="High-risk",AP174=""),"EU high-risk: technical file status missing. ",""))))</f>
        <v/>
      </c>
      <c r="AV174" s="47"/>
      <c r="AW174" s="48"/>
      <c r="AX174" s="48"/>
      <c r="AY174" s="50" t="str">
        <f aca="false">IF(OR(AX174="",M174=""),"",EDATE(AX174,IFERROR(VLOOKUP(M174,Settings!$A$6:$B$8,2,FALSE()),12)))</f>
        <v/>
      </c>
      <c r="AZ174" s="49" t="str">
        <f aca="true">IF(A174="","",IF(AV174="Retired","Retired",IF(AY174="","Set last review",IF(AY174&lt;TODAY(),"Overdue",IF(AY174-TODAY()&lt;=Settings!$B$12,"Due soon","On track")))))</f>
        <v/>
      </c>
      <c r="BA174" s="47"/>
    </row>
    <row r="175" customFormat="false" ht="15" hidden="false" customHeight="false" outlineLevel="0" collapsed="false">
      <c r="A175" s="46"/>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8"/>
      <c r="AL175" s="48"/>
      <c r="AM175" s="48"/>
      <c r="AN175" s="48"/>
      <c r="AO175" s="48"/>
      <c r="AP175" s="47"/>
      <c r="AQ175" s="47"/>
      <c r="AR175" s="47"/>
      <c r="AS175" s="47"/>
      <c r="AT175" s="49" t="str">
        <f aca="false">IF(M175="","",IFERROR(VLOOKUP(M175,Settings!$A$6:$C$8,3,FALSE()),""))</f>
        <v/>
      </c>
      <c r="AU175" s="49" t="str">
        <f aca="false">IF(A175="","",IF(LEN(IF((B175="")+(D175="")+(G175="")+(H175="")+(I175="")+(M175="")+(N175="")+(O175="")+(R175="")+(AV175="")&gt;0,((B175="")+(D175="")+(G175="")+(H175="")+(I175="")+(M175="")+(N175="")+(O175="")+(R175="")+(AV175=""))&amp;" required field(s) blank. ","")&amp;IF(AND(M175="High",AK175=""),"High tier: impact assessment date missing. ","")&amp;IF(AND(M175="High",AL175=""),"High tier: bias test date missing. ","")&amp;IF(AND(M175="High",AM175=""),"High tier: kill switch test missing. ","")&amp;IF(AND(M175&lt;&gt;"High",OR(T175="Yes",N175="Decision")),"Check tier: decisions about people or sensitive data are mandatory High (T01). ","")&amp;IF(AND(OR(D175="Bought (SaaS or licensed)",D175="Embedded in vendor product"),AO175=""),"Vendor review date missing. ","")&amp;IF(AND(AB175="Yes",AC175=""),"Transfer mechanism missing. ","")&amp;IF(AND(P175="Yes",Q175=""),"List the tools it can call. ","")&amp;IF(AND(AG175="High-risk",AP175=""),"EU high-risk: technical file status missing. ",""))=0,"OK",TRIM(IF((B175="")+(D175="")+(G175="")+(H175="")+(I175="")+(M175="")+(N175="")+(O175="")+(R175="")+(AV175="")&gt;0,((B175="")+(D175="")+(G175="")+(H175="")+(I175="")+(M175="")+(N175="")+(O175="")+(R175="")+(AV175=""))&amp;" required field(s) blank. ","")&amp;IF(AND(M175="High",AK175=""),"High tier: impact assessment date missing. ","")&amp;IF(AND(M175="High",AL175=""),"High tier: bias test date missing. ","")&amp;IF(AND(M175="High",AM175=""),"High tier: kill switch test missing. ","")&amp;IF(AND(M175&lt;&gt;"High",OR(T175="Yes",N175="Decision")),"Check tier: decisions about people or sensitive data are mandatory High (T01). ","")&amp;IF(AND(OR(D175="Bought (SaaS or licensed)",D175="Embedded in vendor product"),AO175=""),"Vendor review date missing. ","")&amp;IF(AND(AB175="Yes",AC175=""),"Transfer mechanism missing. ","")&amp;IF(AND(P175="Yes",Q175=""),"List the tools it can call. ","")&amp;IF(AND(AG175="High-risk",AP175=""),"EU high-risk: technical file status missing. ",""))))</f>
        <v/>
      </c>
      <c r="AV175" s="47"/>
      <c r="AW175" s="48"/>
      <c r="AX175" s="48"/>
      <c r="AY175" s="50" t="str">
        <f aca="false">IF(OR(AX175="",M175=""),"",EDATE(AX175,IFERROR(VLOOKUP(M175,Settings!$A$6:$B$8,2,FALSE()),12)))</f>
        <v/>
      </c>
      <c r="AZ175" s="49" t="str">
        <f aca="true">IF(A175="","",IF(AV175="Retired","Retired",IF(AY175="","Set last review",IF(AY175&lt;TODAY(),"Overdue",IF(AY175-TODAY()&lt;=Settings!$B$12,"Due soon","On track")))))</f>
        <v/>
      </c>
      <c r="BA175" s="47"/>
    </row>
    <row r="176" customFormat="false" ht="15" hidden="false" customHeight="false" outlineLevel="0" collapsed="false">
      <c r="A176" s="46"/>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8"/>
      <c r="AL176" s="48"/>
      <c r="AM176" s="48"/>
      <c r="AN176" s="48"/>
      <c r="AO176" s="48"/>
      <c r="AP176" s="47"/>
      <c r="AQ176" s="47"/>
      <c r="AR176" s="47"/>
      <c r="AS176" s="47"/>
      <c r="AT176" s="49" t="str">
        <f aca="false">IF(M176="","",IFERROR(VLOOKUP(M176,Settings!$A$6:$C$8,3,FALSE()),""))</f>
        <v/>
      </c>
      <c r="AU176" s="49" t="str">
        <f aca="false">IF(A176="","",IF(LEN(IF((B176="")+(D176="")+(G176="")+(H176="")+(I176="")+(M176="")+(N176="")+(O176="")+(R176="")+(AV176="")&gt;0,((B176="")+(D176="")+(G176="")+(H176="")+(I176="")+(M176="")+(N176="")+(O176="")+(R176="")+(AV176=""))&amp;" required field(s) blank. ","")&amp;IF(AND(M176="High",AK176=""),"High tier: impact assessment date missing. ","")&amp;IF(AND(M176="High",AL176=""),"High tier: bias test date missing. ","")&amp;IF(AND(M176="High",AM176=""),"High tier: kill switch test missing. ","")&amp;IF(AND(M176&lt;&gt;"High",OR(T176="Yes",N176="Decision")),"Check tier: decisions about people or sensitive data are mandatory High (T01). ","")&amp;IF(AND(OR(D176="Bought (SaaS or licensed)",D176="Embedded in vendor product"),AO176=""),"Vendor review date missing. ","")&amp;IF(AND(AB176="Yes",AC176=""),"Transfer mechanism missing. ","")&amp;IF(AND(P176="Yes",Q176=""),"List the tools it can call. ","")&amp;IF(AND(AG176="High-risk",AP176=""),"EU high-risk: technical file status missing. ",""))=0,"OK",TRIM(IF((B176="")+(D176="")+(G176="")+(H176="")+(I176="")+(M176="")+(N176="")+(O176="")+(R176="")+(AV176="")&gt;0,((B176="")+(D176="")+(G176="")+(H176="")+(I176="")+(M176="")+(N176="")+(O176="")+(R176="")+(AV176=""))&amp;" required field(s) blank. ","")&amp;IF(AND(M176="High",AK176=""),"High tier: impact assessment date missing. ","")&amp;IF(AND(M176="High",AL176=""),"High tier: bias test date missing. ","")&amp;IF(AND(M176="High",AM176=""),"High tier: kill switch test missing. ","")&amp;IF(AND(M176&lt;&gt;"High",OR(T176="Yes",N176="Decision")),"Check tier: decisions about people or sensitive data are mandatory High (T01). ","")&amp;IF(AND(OR(D176="Bought (SaaS or licensed)",D176="Embedded in vendor product"),AO176=""),"Vendor review date missing. ","")&amp;IF(AND(AB176="Yes",AC176=""),"Transfer mechanism missing. ","")&amp;IF(AND(P176="Yes",Q176=""),"List the tools it can call. ","")&amp;IF(AND(AG176="High-risk",AP176=""),"EU high-risk: technical file status missing. ",""))))</f>
        <v/>
      </c>
      <c r="AV176" s="47"/>
      <c r="AW176" s="48"/>
      <c r="AX176" s="48"/>
      <c r="AY176" s="50" t="str">
        <f aca="false">IF(OR(AX176="",M176=""),"",EDATE(AX176,IFERROR(VLOOKUP(M176,Settings!$A$6:$B$8,2,FALSE()),12)))</f>
        <v/>
      </c>
      <c r="AZ176" s="49" t="str">
        <f aca="true">IF(A176="","",IF(AV176="Retired","Retired",IF(AY176="","Set last review",IF(AY176&lt;TODAY(),"Overdue",IF(AY176-TODAY()&lt;=Settings!$B$12,"Due soon","On track")))))</f>
        <v/>
      </c>
      <c r="BA176" s="47"/>
    </row>
    <row r="177" customFormat="false" ht="15" hidden="false" customHeight="false" outlineLevel="0" collapsed="false">
      <c r="A177" s="46"/>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8"/>
      <c r="AL177" s="48"/>
      <c r="AM177" s="48"/>
      <c r="AN177" s="48"/>
      <c r="AO177" s="48"/>
      <c r="AP177" s="47"/>
      <c r="AQ177" s="47"/>
      <c r="AR177" s="47"/>
      <c r="AS177" s="47"/>
      <c r="AT177" s="49" t="str">
        <f aca="false">IF(M177="","",IFERROR(VLOOKUP(M177,Settings!$A$6:$C$8,3,FALSE()),""))</f>
        <v/>
      </c>
      <c r="AU177" s="49" t="str">
        <f aca="false">IF(A177="","",IF(LEN(IF((B177="")+(D177="")+(G177="")+(H177="")+(I177="")+(M177="")+(N177="")+(O177="")+(R177="")+(AV177="")&gt;0,((B177="")+(D177="")+(G177="")+(H177="")+(I177="")+(M177="")+(N177="")+(O177="")+(R177="")+(AV177=""))&amp;" required field(s) blank. ","")&amp;IF(AND(M177="High",AK177=""),"High tier: impact assessment date missing. ","")&amp;IF(AND(M177="High",AL177=""),"High tier: bias test date missing. ","")&amp;IF(AND(M177="High",AM177=""),"High tier: kill switch test missing. ","")&amp;IF(AND(M177&lt;&gt;"High",OR(T177="Yes",N177="Decision")),"Check tier: decisions about people or sensitive data are mandatory High (T01). ","")&amp;IF(AND(OR(D177="Bought (SaaS or licensed)",D177="Embedded in vendor product"),AO177=""),"Vendor review date missing. ","")&amp;IF(AND(AB177="Yes",AC177=""),"Transfer mechanism missing. ","")&amp;IF(AND(P177="Yes",Q177=""),"List the tools it can call. ","")&amp;IF(AND(AG177="High-risk",AP177=""),"EU high-risk: technical file status missing. ",""))=0,"OK",TRIM(IF((B177="")+(D177="")+(G177="")+(H177="")+(I177="")+(M177="")+(N177="")+(O177="")+(R177="")+(AV177="")&gt;0,((B177="")+(D177="")+(G177="")+(H177="")+(I177="")+(M177="")+(N177="")+(O177="")+(R177="")+(AV177=""))&amp;" required field(s) blank. ","")&amp;IF(AND(M177="High",AK177=""),"High tier: impact assessment date missing. ","")&amp;IF(AND(M177="High",AL177=""),"High tier: bias test date missing. ","")&amp;IF(AND(M177="High",AM177=""),"High tier: kill switch test missing. ","")&amp;IF(AND(M177&lt;&gt;"High",OR(T177="Yes",N177="Decision")),"Check tier: decisions about people or sensitive data are mandatory High (T01). ","")&amp;IF(AND(OR(D177="Bought (SaaS or licensed)",D177="Embedded in vendor product"),AO177=""),"Vendor review date missing. ","")&amp;IF(AND(AB177="Yes",AC177=""),"Transfer mechanism missing. ","")&amp;IF(AND(P177="Yes",Q177=""),"List the tools it can call. ","")&amp;IF(AND(AG177="High-risk",AP177=""),"EU high-risk: technical file status missing. ",""))))</f>
        <v/>
      </c>
      <c r="AV177" s="47"/>
      <c r="AW177" s="48"/>
      <c r="AX177" s="48"/>
      <c r="AY177" s="50" t="str">
        <f aca="false">IF(OR(AX177="",M177=""),"",EDATE(AX177,IFERROR(VLOOKUP(M177,Settings!$A$6:$B$8,2,FALSE()),12)))</f>
        <v/>
      </c>
      <c r="AZ177" s="49" t="str">
        <f aca="true">IF(A177="","",IF(AV177="Retired","Retired",IF(AY177="","Set last review",IF(AY177&lt;TODAY(),"Overdue",IF(AY177-TODAY()&lt;=Settings!$B$12,"Due soon","On track")))))</f>
        <v/>
      </c>
      <c r="BA177" s="47"/>
    </row>
    <row r="178" customFormat="false" ht="15" hidden="false" customHeight="false" outlineLevel="0" collapsed="false">
      <c r="A178" s="46"/>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8"/>
      <c r="AL178" s="48"/>
      <c r="AM178" s="48"/>
      <c r="AN178" s="48"/>
      <c r="AO178" s="48"/>
      <c r="AP178" s="47"/>
      <c r="AQ178" s="47"/>
      <c r="AR178" s="47"/>
      <c r="AS178" s="47"/>
      <c r="AT178" s="49" t="str">
        <f aca="false">IF(M178="","",IFERROR(VLOOKUP(M178,Settings!$A$6:$C$8,3,FALSE()),""))</f>
        <v/>
      </c>
      <c r="AU178" s="49" t="str">
        <f aca="false">IF(A178="","",IF(LEN(IF((B178="")+(D178="")+(G178="")+(H178="")+(I178="")+(M178="")+(N178="")+(O178="")+(R178="")+(AV178="")&gt;0,((B178="")+(D178="")+(G178="")+(H178="")+(I178="")+(M178="")+(N178="")+(O178="")+(R178="")+(AV178=""))&amp;" required field(s) blank. ","")&amp;IF(AND(M178="High",AK178=""),"High tier: impact assessment date missing. ","")&amp;IF(AND(M178="High",AL178=""),"High tier: bias test date missing. ","")&amp;IF(AND(M178="High",AM178=""),"High tier: kill switch test missing. ","")&amp;IF(AND(M178&lt;&gt;"High",OR(T178="Yes",N178="Decision")),"Check tier: decisions about people or sensitive data are mandatory High (T01). ","")&amp;IF(AND(OR(D178="Bought (SaaS or licensed)",D178="Embedded in vendor product"),AO178=""),"Vendor review date missing. ","")&amp;IF(AND(AB178="Yes",AC178=""),"Transfer mechanism missing. ","")&amp;IF(AND(P178="Yes",Q178=""),"List the tools it can call. ","")&amp;IF(AND(AG178="High-risk",AP178=""),"EU high-risk: technical file status missing. ",""))=0,"OK",TRIM(IF((B178="")+(D178="")+(G178="")+(H178="")+(I178="")+(M178="")+(N178="")+(O178="")+(R178="")+(AV178="")&gt;0,((B178="")+(D178="")+(G178="")+(H178="")+(I178="")+(M178="")+(N178="")+(O178="")+(R178="")+(AV178=""))&amp;" required field(s) blank. ","")&amp;IF(AND(M178="High",AK178=""),"High tier: impact assessment date missing. ","")&amp;IF(AND(M178="High",AL178=""),"High tier: bias test date missing. ","")&amp;IF(AND(M178="High",AM178=""),"High tier: kill switch test missing. ","")&amp;IF(AND(M178&lt;&gt;"High",OR(T178="Yes",N178="Decision")),"Check tier: decisions about people or sensitive data are mandatory High (T01). ","")&amp;IF(AND(OR(D178="Bought (SaaS or licensed)",D178="Embedded in vendor product"),AO178=""),"Vendor review date missing. ","")&amp;IF(AND(AB178="Yes",AC178=""),"Transfer mechanism missing. ","")&amp;IF(AND(P178="Yes",Q178=""),"List the tools it can call. ","")&amp;IF(AND(AG178="High-risk",AP178=""),"EU high-risk: technical file status missing. ",""))))</f>
        <v/>
      </c>
      <c r="AV178" s="47"/>
      <c r="AW178" s="48"/>
      <c r="AX178" s="48"/>
      <c r="AY178" s="50" t="str">
        <f aca="false">IF(OR(AX178="",M178=""),"",EDATE(AX178,IFERROR(VLOOKUP(M178,Settings!$A$6:$B$8,2,FALSE()),12)))</f>
        <v/>
      </c>
      <c r="AZ178" s="49" t="str">
        <f aca="true">IF(A178="","",IF(AV178="Retired","Retired",IF(AY178="","Set last review",IF(AY178&lt;TODAY(),"Overdue",IF(AY178-TODAY()&lt;=Settings!$B$12,"Due soon","On track")))))</f>
        <v/>
      </c>
      <c r="BA178" s="47"/>
    </row>
    <row r="179" customFormat="false" ht="15" hidden="false" customHeight="false" outlineLevel="0" collapsed="false">
      <c r="A179" s="46"/>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8"/>
      <c r="AL179" s="48"/>
      <c r="AM179" s="48"/>
      <c r="AN179" s="48"/>
      <c r="AO179" s="48"/>
      <c r="AP179" s="47"/>
      <c r="AQ179" s="47"/>
      <c r="AR179" s="47"/>
      <c r="AS179" s="47"/>
      <c r="AT179" s="49" t="str">
        <f aca="false">IF(M179="","",IFERROR(VLOOKUP(M179,Settings!$A$6:$C$8,3,FALSE()),""))</f>
        <v/>
      </c>
      <c r="AU179" s="49" t="str">
        <f aca="false">IF(A179="","",IF(LEN(IF((B179="")+(D179="")+(G179="")+(H179="")+(I179="")+(M179="")+(N179="")+(O179="")+(R179="")+(AV179="")&gt;0,((B179="")+(D179="")+(G179="")+(H179="")+(I179="")+(M179="")+(N179="")+(O179="")+(R179="")+(AV179=""))&amp;" required field(s) blank. ","")&amp;IF(AND(M179="High",AK179=""),"High tier: impact assessment date missing. ","")&amp;IF(AND(M179="High",AL179=""),"High tier: bias test date missing. ","")&amp;IF(AND(M179="High",AM179=""),"High tier: kill switch test missing. ","")&amp;IF(AND(M179&lt;&gt;"High",OR(T179="Yes",N179="Decision")),"Check tier: decisions about people or sensitive data are mandatory High (T01). ","")&amp;IF(AND(OR(D179="Bought (SaaS or licensed)",D179="Embedded in vendor product"),AO179=""),"Vendor review date missing. ","")&amp;IF(AND(AB179="Yes",AC179=""),"Transfer mechanism missing. ","")&amp;IF(AND(P179="Yes",Q179=""),"List the tools it can call. ","")&amp;IF(AND(AG179="High-risk",AP179=""),"EU high-risk: technical file status missing. ",""))=0,"OK",TRIM(IF((B179="")+(D179="")+(G179="")+(H179="")+(I179="")+(M179="")+(N179="")+(O179="")+(R179="")+(AV179="")&gt;0,((B179="")+(D179="")+(G179="")+(H179="")+(I179="")+(M179="")+(N179="")+(O179="")+(R179="")+(AV179=""))&amp;" required field(s) blank. ","")&amp;IF(AND(M179="High",AK179=""),"High tier: impact assessment date missing. ","")&amp;IF(AND(M179="High",AL179=""),"High tier: bias test date missing. ","")&amp;IF(AND(M179="High",AM179=""),"High tier: kill switch test missing. ","")&amp;IF(AND(M179&lt;&gt;"High",OR(T179="Yes",N179="Decision")),"Check tier: decisions about people or sensitive data are mandatory High (T01). ","")&amp;IF(AND(OR(D179="Bought (SaaS or licensed)",D179="Embedded in vendor product"),AO179=""),"Vendor review date missing. ","")&amp;IF(AND(AB179="Yes",AC179=""),"Transfer mechanism missing. ","")&amp;IF(AND(P179="Yes",Q179=""),"List the tools it can call. ","")&amp;IF(AND(AG179="High-risk",AP179=""),"EU high-risk: technical file status missing. ",""))))</f>
        <v/>
      </c>
      <c r="AV179" s="47"/>
      <c r="AW179" s="48"/>
      <c r="AX179" s="48"/>
      <c r="AY179" s="50" t="str">
        <f aca="false">IF(OR(AX179="",M179=""),"",EDATE(AX179,IFERROR(VLOOKUP(M179,Settings!$A$6:$B$8,2,FALSE()),12)))</f>
        <v/>
      </c>
      <c r="AZ179" s="49" t="str">
        <f aca="true">IF(A179="","",IF(AV179="Retired","Retired",IF(AY179="","Set last review",IF(AY179&lt;TODAY(),"Overdue",IF(AY179-TODAY()&lt;=Settings!$B$12,"Due soon","On track")))))</f>
        <v/>
      </c>
      <c r="BA179" s="47"/>
    </row>
    <row r="180" customFormat="false" ht="15" hidden="false" customHeight="false" outlineLevel="0" collapsed="false">
      <c r="A180" s="46"/>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8"/>
      <c r="AL180" s="48"/>
      <c r="AM180" s="48"/>
      <c r="AN180" s="48"/>
      <c r="AO180" s="48"/>
      <c r="AP180" s="47"/>
      <c r="AQ180" s="47"/>
      <c r="AR180" s="47"/>
      <c r="AS180" s="47"/>
      <c r="AT180" s="49" t="str">
        <f aca="false">IF(M180="","",IFERROR(VLOOKUP(M180,Settings!$A$6:$C$8,3,FALSE()),""))</f>
        <v/>
      </c>
      <c r="AU180" s="49" t="str">
        <f aca="false">IF(A180="","",IF(LEN(IF((B180="")+(D180="")+(G180="")+(H180="")+(I180="")+(M180="")+(N180="")+(O180="")+(R180="")+(AV180="")&gt;0,((B180="")+(D180="")+(G180="")+(H180="")+(I180="")+(M180="")+(N180="")+(O180="")+(R180="")+(AV180=""))&amp;" required field(s) blank. ","")&amp;IF(AND(M180="High",AK180=""),"High tier: impact assessment date missing. ","")&amp;IF(AND(M180="High",AL180=""),"High tier: bias test date missing. ","")&amp;IF(AND(M180="High",AM180=""),"High tier: kill switch test missing. ","")&amp;IF(AND(M180&lt;&gt;"High",OR(T180="Yes",N180="Decision")),"Check tier: decisions about people or sensitive data are mandatory High (T01). ","")&amp;IF(AND(OR(D180="Bought (SaaS or licensed)",D180="Embedded in vendor product"),AO180=""),"Vendor review date missing. ","")&amp;IF(AND(AB180="Yes",AC180=""),"Transfer mechanism missing. ","")&amp;IF(AND(P180="Yes",Q180=""),"List the tools it can call. ","")&amp;IF(AND(AG180="High-risk",AP180=""),"EU high-risk: technical file status missing. ",""))=0,"OK",TRIM(IF((B180="")+(D180="")+(G180="")+(H180="")+(I180="")+(M180="")+(N180="")+(O180="")+(R180="")+(AV180="")&gt;0,((B180="")+(D180="")+(G180="")+(H180="")+(I180="")+(M180="")+(N180="")+(O180="")+(R180="")+(AV180=""))&amp;" required field(s) blank. ","")&amp;IF(AND(M180="High",AK180=""),"High tier: impact assessment date missing. ","")&amp;IF(AND(M180="High",AL180=""),"High tier: bias test date missing. ","")&amp;IF(AND(M180="High",AM180=""),"High tier: kill switch test missing. ","")&amp;IF(AND(M180&lt;&gt;"High",OR(T180="Yes",N180="Decision")),"Check tier: decisions about people or sensitive data are mandatory High (T01). ","")&amp;IF(AND(OR(D180="Bought (SaaS or licensed)",D180="Embedded in vendor product"),AO180=""),"Vendor review date missing. ","")&amp;IF(AND(AB180="Yes",AC180=""),"Transfer mechanism missing. ","")&amp;IF(AND(P180="Yes",Q180=""),"List the tools it can call. ","")&amp;IF(AND(AG180="High-risk",AP180=""),"EU high-risk: technical file status missing. ",""))))</f>
        <v/>
      </c>
      <c r="AV180" s="47"/>
      <c r="AW180" s="48"/>
      <c r="AX180" s="48"/>
      <c r="AY180" s="50" t="str">
        <f aca="false">IF(OR(AX180="",M180=""),"",EDATE(AX180,IFERROR(VLOOKUP(M180,Settings!$A$6:$B$8,2,FALSE()),12)))</f>
        <v/>
      </c>
      <c r="AZ180" s="49" t="str">
        <f aca="true">IF(A180="","",IF(AV180="Retired","Retired",IF(AY180="","Set last review",IF(AY180&lt;TODAY(),"Overdue",IF(AY180-TODAY()&lt;=Settings!$B$12,"Due soon","On track")))))</f>
        <v/>
      </c>
      <c r="BA180" s="47"/>
    </row>
    <row r="181" customFormat="false" ht="15" hidden="false" customHeight="false" outlineLevel="0" collapsed="false">
      <c r="A181" s="46"/>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8"/>
      <c r="AL181" s="48"/>
      <c r="AM181" s="48"/>
      <c r="AN181" s="48"/>
      <c r="AO181" s="48"/>
      <c r="AP181" s="47"/>
      <c r="AQ181" s="47"/>
      <c r="AR181" s="47"/>
      <c r="AS181" s="47"/>
      <c r="AT181" s="49" t="str">
        <f aca="false">IF(M181="","",IFERROR(VLOOKUP(M181,Settings!$A$6:$C$8,3,FALSE()),""))</f>
        <v/>
      </c>
      <c r="AU181" s="49" t="str">
        <f aca="false">IF(A181="","",IF(LEN(IF((B181="")+(D181="")+(G181="")+(H181="")+(I181="")+(M181="")+(N181="")+(O181="")+(R181="")+(AV181="")&gt;0,((B181="")+(D181="")+(G181="")+(H181="")+(I181="")+(M181="")+(N181="")+(O181="")+(R181="")+(AV181=""))&amp;" required field(s) blank. ","")&amp;IF(AND(M181="High",AK181=""),"High tier: impact assessment date missing. ","")&amp;IF(AND(M181="High",AL181=""),"High tier: bias test date missing. ","")&amp;IF(AND(M181="High",AM181=""),"High tier: kill switch test missing. ","")&amp;IF(AND(M181&lt;&gt;"High",OR(T181="Yes",N181="Decision")),"Check tier: decisions about people or sensitive data are mandatory High (T01). ","")&amp;IF(AND(OR(D181="Bought (SaaS or licensed)",D181="Embedded in vendor product"),AO181=""),"Vendor review date missing. ","")&amp;IF(AND(AB181="Yes",AC181=""),"Transfer mechanism missing. ","")&amp;IF(AND(P181="Yes",Q181=""),"List the tools it can call. ","")&amp;IF(AND(AG181="High-risk",AP181=""),"EU high-risk: technical file status missing. ",""))=0,"OK",TRIM(IF((B181="")+(D181="")+(G181="")+(H181="")+(I181="")+(M181="")+(N181="")+(O181="")+(R181="")+(AV181="")&gt;0,((B181="")+(D181="")+(G181="")+(H181="")+(I181="")+(M181="")+(N181="")+(O181="")+(R181="")+(AV181=""))&amp;" required field(s) blank. ","")&amp;IF(AND(M181="High",AK181=""),"High tier: impact assessment date missing. ","")&amp;IF(AND(M181="High",AL181=""),"High tier: bias test date missing. ","")&amp;IF(AND(M181="High",AM181=""),"High tier: kill switch test missing. ","")&amp;IF(AND(M181&lt;&gt;"High",OR(T181="Yes",N181="Decision")),"Check tier: decisions about people or sensitive data are mandatory High (T01). ","")&amp;IF(AND(OR(D181="Bought (SaaS or licensed)",D181="Embedded in vendor product"),AO181=""),"Vendor review date missing. ","")&amp;IF(AND(AB181="Yes",AC181=""),"Transfer mechanism missing. ","")&amp;IF(AND(P181="Yes",Q181=""),"List the tools it can call. ","")&amp;IF(AND(AG181="High-risk",AP181=""),"EU high-risk: technical file status missing. ",""))))</f>
        <v/>
      </c>
      <c r="AV181" s="47"/>
      <c r="AW181" s="48"/>
      <c r="AX181" s="48"/>
      <c r="AY181" s="50" t="str">
        <f aca="false">IF(OR(AX181="",M181=""),"",EDATE(AX181,IFERROR(VLOOKUP(M181,Settings!$A$6:$B$8,2,FALSE()),12)))</f>
        <v/>
      </c>
      <c r="AZ181" s="49" t="str">
        <f aca="true">IF(A181="","",IF(AV181="Retired","Retired",IF(AY181="","Set last review",IF(AY181&lt;TODAY(),"Overdue",IF(AY181-TODAY()&lt;=Settings!$B$12,"Due soon","On track")))))</f>
        <v/>
      </c>
      <c r="BA181" s="47"/>
    </row>
    <row r="182" customFormat="false" ht="15" hidden="false" customHeight="false" outlineLevel="0" collapsed="false">
      <c r="A182" s="46"/>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8"/>
      <c r="AL182" s="48"/>
      <c r="AM182" s="48"/>
      <c r="AN182" s="48"/>
      <c r="AO182" s="48"/>
      <c r="AP182" s="47"/>
      <c r="AQ182" s="47"/>
      <c r="AR182" s="47"/>
      <c r="AS182" s="47"/>
      <c r="AT182" s="49" t="str">
        <f aca="false">IF(M182="","",IFERROR(VLOOKUP(M182,Settings!$A$6:$C$8,3,FALSE()),""))</f>
        <v/>
      </c>
      <c r="AU182" s="49" t="str">
        <f aca="false">IF(A182="","",IF(LEN(IF((B182="")+(D182="")+(G182="")+(H182="")+(I182="")+(M182="")+(N182="")+(O182="")+(R182="")+(AV182="")&gt;0,((B182="")+(D182="")+(G182="")+(H182="")+(I182="")+(M182="")+(N182="")+(O182="")+(R182="")+(AV182=""))&amp;" required field(s) blank. ","")&amp;IF(AND(M182="High",AK182=""),"High tier: impact assessment date missing. ","")&amp;IF(AND(M182="High",AL182=""),"High tier: bias test date missing. ","")&amp;IF(AND(M182="High",AM182=""),"High tier: kill switch test missing. ","")&amp;IF(AND(M182&lt;&gt;"High",OR(T182="Yes",N182="Decision")),"Check tier: decisions about people or sensitive data are mandatory High (T01). ","")&amp;IF(AND(OR(D182="Bought (SaaS or licensed)",D182="Embedded in vendor product"),AO182=""),"Vendor review date missing. ","")&amp;IF(AND(AB182="Yes",AC182=""),"Transfer mechanism missing. ","")&amp;IF(AND(P182="Yes",Q182=""),"List the tools it can call. ","")&amp;IF(AND(AG182="High-risk",AP182=""),"EU high-risk: technical file status missing. ",""))=0,"OK",TRIM(IF((B182="")+(D182="")+(G182="")+(H182="")+(I182="")+(M182="")+(N182="")+(O182="")+(R182="")+(AV182="")&gt;0,((B182="")+(D182="")+(G182="")+(H182="")+(I182="")+(M182="")+(N182="")+(O182="")+(R182="")+(AV182=""))&amp;" required field(s) blank. ","")&amp;IF(AND(M182="High",AK182=""),"High tier: impact assessment date missing. ","")&amp;IF(AND(M182="High",AL182=""),"High tier: bias test date missing. ","")&amp;IF(AND(M182="High",AM182=""),"High tier: kill switch test missing. ","")&amp;IF(AND(M182&lt;&gt;"High",OR(T182="Yes",N182="Decision")),"Check tier: decisions about people or sensitive data are mandatory High (T01). ","")&amp;IF(AND(OR(D182="Bought (SaaS or licensed)",D182="Embedded in vendor product"),AO182=""),"Vendor review date missing. ","")&amp;IF(AND(AB182="Yes",AC182=""),"Transfer mechanism missing. ","")&amp;IF(AND(P182="Yes",Q182=""),"List the tools it can call. ","")&amp;IF(AND(AG182="High-risk",AP182=""),"EU high-risk: technical file status missing. ",""))))</f>
        <v/>
      </c>
      <c r="AV182" s="47"/>
      <c r="AW182" s="48"/>
      <c r="AX182" s="48"/>
      <c r="AY182" s="50" t="str">
        <f aca="false">IF(OR(AX182="",M182=""),"",EDATE(AX182,IFERROR(VLOOKUP(M182,Settings!$A$6:$B$8,2,FALSE()),12)))</f>
        <v/>
      </c>
      <c r="AZ182" s="49" t="str">
        <f aca="true">IF(A182="","",IF(AV182="Retired","Retired",IF(AY182="","Set last review",IF(AY182&lt;TODAY(),"Overdue",IF(AY182-TODAY()&lt;=Settings!$B$12,"Due soon","On track")))))</f>
        <v/>
      </c>
      <c r="BA182" s="47"/>
    </row>
    <row r="183" customFormat="false" ht="15" hidden="false" customHeight="false" outlineLevel="0" collapsed="false">
      <c r="A183" s="46"/>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8"/>
      <c r="AL183" s="48"/>
      <c r="AM183" s="48"/>
      <c r="AN183" s="48"/>
      <c r="AO183" s="48"/>
      <c r="AP183" s="47"/>
      <c r="AQ183" s="47"/>
      <c r="AR183" s="47"/>
      <c r="AS183" s="47"/>
      <c r="AT183" s="49" t="str">
        <f aca="false">IF(M183="","",IFERROR(VLOOKUP(M183,Settings!$A$6:$C$8,3,FALSE()),""))</f>
        <v/>
      </c>
      <c r="AU183" s="49" t="str">
        <f aca="false">IF(A183="","",IF(LEN(IF((B183="")+(D183="")+(G183="")+(H183="")+(I183="")+(M183="")+(N183="")+(O183="")+(R183="")+(AV183="")&gt;0,((B183="")+(D183="")+(G183="")+(H183="")+(I183="")+(M183="")+(N183="")+(O183="")+(R183="")+(AV183=""))&amp;" required field(s) blank. ","")&amp;IF(AND(M183="High",AK183=""),"High tier: impact assessment date missing. ","")&amp;IF(AND(M183="High",AL183=""),"High tier: bias test date missing. ","")&amp;IF(AND(M183="High",AM183=""),"High tier: kill switch test missing. ","")&amp;IF(AND(M183&lt;&gt;"High",OR(T183="Yes",N183="Decision")),"Check tier: decisions about people or sensitive data are mandatory High (T01). ","")&amp;IF(AND(OR(D183="Bought (SaaS or licensed)",D183="Embedded in vendor product"),AO183=""),"Vendor review date missing. ","")&amp;IF(AND(AB183="Yes",AC183=""),"Transfer mechanism missing. ","")&amp;IF(AND(P183="Yes",Q183=""),"List the tools it can call. ","")&amp;IF(AND(AG183="High-risk",AP183=""),"EU high-risk: technical file status missing. ",""))=0,"OK",TRIM(IF((B183="")+(D183="")+(G183="")+(H183="")+(I183="")+(M183="")+(N183="")+(O183="")+(R183="")+(AV183="")&gt;0,((B183="")+(D183="")+(G183="")+(H183="")+(I183="")+(M183="")+(N183="")+(O183="")+(R183="")+(AV183=""))&amp;" required field(s) blank. ","")&amp;IF(AND(M183="High",AK183=""),"High tier: impact assessment date missing. ","")&amp;IF(AND(M183="High",AL183=""),"High tier: bias test date missing. ","")&amp;IF(AND(M183="High",AM183=""),"High tier: kill switch test missing. ","")&amp;IF(AND(M183&lt;&gt;"High",OR(T183="Yes",N183="Decision")),"Check tier: decisions about people or sensitive data are mandatory High (T01). ","")&amp;IF(AND(OR(D183="Bought (SaaS or licensed)",D183="Embedded in vendor product"),AO183=""),"Vendor review date missing. ","")&amp;IF(AND(AB183="Yes",AC183=""),"Transfer mechanism missing. ","")&amp;IF(AND(P183="Yes",Q183=""),"List the tools it can call. ","")&amp;IF(AND(AG183="High-risk",AP183=""),"EU high-risk: technical file status missing. ",""))))</f>
        <v/>
      </c>
      <c r="AV183" s="47"/>
      <c r="AW183" s="48"/>
      <c r="AX183" s="48"/>
      <c r="AY183" s="50" t="str">
        <f aca="false">IF(OR(AX183="",M183=""),"",EDATE(AX183,IFERROR(VLOOKUP(M183,Settings!$A$6:$B$8,2,FALSE()),12)))</f>
        <v/>
      </c>
      <c r="AZ183" s="49" t="str">
        <f aca="true">IF(A183="","",IF(AV183="Retired","Retired",IF(AY183="","Set last review",IF(AY183&lt;TODAY(),"Overdue",IF(AY183-TODAY()&lt;=Settings!$B$12,"Due soon","On track")))))</f>
        <v/>
      </c>
      <c r="BA183" s="47"/>
    </row>
    <row r="184" customFormat="false" ht="15" hidden="false" customHeight="false" outlineLevel="0" collapsed="false">
      <c r="A184" s="46"/>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8"/>
      <c r="AL184" s="48"/>
      <c r="AM184" s="48"/>
      <c r="AN184" s="48"/>
      <c r="AO184" s="48"/>
      <c r="AP184" s="47"/>
      <c r="AQ184" s="47"/>
      <c r="AR184" s="47"/>
      <c r="AS184" s="47"/>
      <c r="AT184" s="49" t="str">
        <f aca="false">IF(M184="","",IFERROR(VLOOKUP(M184,Settings!$A$6:$C$8,3,FALSE()),""))</f>
        <v/>
      </c>
      <c r="AU184" s="49" t="str">
        <f aca="false">IF(A184="","",IF(LEN(IF((B184="")+(D184="")+(G184="")+(H184="")+(I184="")+(M184="")+(N184="")+(O184="")+(R184="")+(AV184="")&gt;0,((B184="")+(D184="")+(G184="")+(H184="")+(I184="")+(M184="")+(N184="")+(O184="")+(R184="")+(AV184=""))&amp;" required field(s) blank. ","")&amp;IF(AND(M184="High",AK184=""),"High tier: impact assessment date missing. ","")&amp;IF(AND(M184="High",AL184=""),"High tier: bias test date missing. ","")&amp;IF(AND(M184="High",AM184=""),"High tier: kill switch test missing. ","")&amp;IF(AND(M184&lt;&gt;"High",OR(T184="Yes",N184="Decision")),"Check tier: decisions about people or sensitive data are mandatory High (T01). ","")&amp;IF(AND(OR(D184="Bought (SaaS or licensed)",D184="Embedded in vendor product"),AO184=""),"Vendor review date missing. ","")&amp;IF(AND(AB184="Yes",AC184=""),"Transfer mechanism missing. ","")&amp;IF(AND(P184="Yes",Q184=""),"List the tools it can call. ","")&amp;IF(AND(AG184="High-risk",AP184=""),"EU high-risk: technical file status missing. ",""))=0,"OK",TRIM(IF((B184="")+(D184="")+(G184="")+(H184="")+(I184="")+(M184="")+(N184="")+(O184="")+(R184="")+(AV184="")&gt;0,((B184="")+(D184="")+(G184="")+(H184="")+(I184="")+(M184="")+(N184="")+(O184="")+(R184="")+(AV184=""))&amp;" required field(s) blank. ","")&amp;IF(AND(M184="High",AK184=""),"High tier: impact assessment date missing. ","")&amp;IF(AND(M184="High",AL184=""),"High tier: bias test date missing. ","")&amp;IF(AND(M184="High",AM184=""),"High tier: kill switch test missing. ","")&amp;IF(AND(M184&lt;&gt;"High",OR(T184="Yes",N184="Decision")),"Check tier: decisions about people or sensitive data are mandatory High (T01). ","")&amp;IF(AND(OR(D184="Bought (SaaS or licensed)",D184="Embedded in vendor product"),AO184=""),"Vendor review date missing. ","")&amp;IF(AND(AB184="Yes",AC184=""),"Transfer mechanism missing. ","")&amp;IF(AND(P184="Yes",Q184=""),"List the tools it can call. ","")&amp;IF(AND(AG184="High-risk",AP184=""),"EU high-risk: technical file status missing. ",""))))</f>
        <v/>
      </c>
      <c r="AV184" s="47"/>
      <c r="AW184" s="48"/>
      <c r="AX184" s="48"/>
      <c r="AY184" s="50" t="str">
        <f aca="false">IF(OR(AX184="",M184=""),"",EDATE(AX184,IFERROR(VLOOKUP(M184,Settings!$A$6:$B$8,2,FALSE()),12)))</f>
        <v/>
      </c>
      <c r="AZ184" s="49" t="str">
        <f aca="true">IF(A184="","",IF(AV184="Retired","Retired",IF(AY184="","Set last review",IF(AY184&lt;TODAY(),"Overdue",IF(AY184-TODAY()&lt;=Settings!$B$12,"Due soon","On track")))))</f>
        <v/>
      </c>
      <c r="BA184" s="47"/>
    </row>
    <row r="185" customFormat="false" ht="15" hidden="false" customHeight="false" outlineLevel="0" collapsed="false">
      <c r="A185" s="46"/>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8"/>
      <c r="AL185" s="48"/>
      <c r="AM185" s="48"/>
      <c r="AN185" s="48"/>
      <c r="AO185" s="48"/>
      <c r="AP185" s="47"/>
      <c r="AQ185" s="47"/>
      <c r="AR185" s="47"/>
      <c r="AS185" s="47"/>
      <c r="AT185" s="49" t="str">
        <f aca="false">IF(M185="","",IFERROR(VLOOKUP(M185,Settings!$A$6:$C$8,3,FALSE()),""))</f>
        <v/>
      </c>
      <c r="AU185" s="49" t="str">
        <f aca="false">IF(A185="","",IF(LEN(IF((B185="")+(D185="")+(G185="")+(H185="")+(I185="")+(M185="")+(N185="")+(O185="")+(R185="")+(AV185="")&gt;0,((B185="")+(D185="")+(G185="")+(H185="")+(I185="")+(M185="")+(N185="")+(O185="")+(R185="")+(AV185=""))&amp;" required field(s) blank. ","")&amp;IF(AND(M185="High",AK185=""),"High tier: impact assessment date missing. ","")&amp;IF(AND(M185="High",AL185=""),"High tier: bias test date missing. ","")&amp;IF(AND(M185="High",AM185=""),"High tier: kill switch test missing. ","")&amp;IF(AND(M185&lt;&gt;"High",OR(T185="Yes",N185="Decision")),"Check tier: decisions about people or sensitive data are mandatory High (T01). ","")&amp;IF(AND(OR(D185="Bought (SaaS or licensed)",D185="Embedded in vendor product"),AO185=""),"Vendor review date missing. ","")&amp;IF(AND(AB185="Yes",AC185=""),"Transfer mechanism missing. ","")&amp;IF(AND(P185="Yes",Q185=""),"List the tools it can call. ","")&amp;IF(AND(AG185="High-risk",AP185=""),"EU high-risk: technical file status missing. ",""))=0,"OK",TRIM(IF((B185="")+(D185="")+(G185="")+(H185="")+(I185="")+(M185="")+(N185="")+(O185="")+(R185="")+(AV185="")&gt;0,((B185="")+(D185="")+(G185="")+(H185="")+(I185="")+(M185="")+(N185="")+(O185="")+(R185="")+(AV185=""))&amp;" required field(s) blank. ","")&amp;IF(AND(M185="High",AK185=""),"High tier: impact assessment date missing. ","")&amp;IF(AND(M185="High",AL185=""),"High tier: bias test date missing. ","")&amp;IF(AND(M185="High",AM185=""),"High tier: kill switch test missing. ","")&amp;IF(AND(M185&lt;&gt;"High",OR(T185="Yes",N185="Decision")),"Check tier: decisions about people or sensitive data are mandatory High (T01). ","")&amp;IF(AND(OR(D185="Bought (SaaS or licensed)",D185="Embedded in vendor product"),AO185=""),"Vendor review date missing. ","")&amp;IF(AND(AB185="Yes",AC185=""),"Transfer mechanism missing. ","")&amp;IF(AND(P185="Yes",Q185=""),"List the tools it can call. ","")&amp;IF(AND(AG185="High-risk",AP185=""),"EU high-risk: technical file status missing. ",""))))</f>
        <v/>
      </c>
      <c r="AV185" s="47"/>
      <c r="AW185" s="48"/>
      <c r="AX185" s="48"/>
      <c r="AY185" s="50" t="str">
        <f aca="false">IF(OR(AX185="",M185=""),"",EDATE(AX185,IFERROR(VLOOKUP(M185,Settings!$A$6:$B$8,2,FALSE()),12)))</f>
        <v/>
      </c>
      <c r="AZ185" s="49" t="str">
        <f aca="true">IF(A185="","",IF(AV185="Retired","Retired",IF(AY185="","Set last review",IF(AY185&lt;TODAY(),"Overdue",IF(AY185-TODAY()&lt;=Settings!$B$12,"Due soon","On track")))))</f>
        <v/>
      </c>
      <c r="BA185" s="47"/>
    </row>
    <row r="186" customFormat="false" ht="15" hidden="false" customHeight="false" outlineLevel="0" collapsed="false">
      <c r="A186" s="46"/>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8"/>
      <c r="AL186" s="48"/>
      <c r="AM186" s="48"/>
      <c r="AN186" s="48"/>
      <c r="AO186" s="48"/>
      <c r="AP186" s="47"/>
      <c r="AQ186" s="47"/>
      <c r="AR186" s="47"/>
      <c r="AS186" s="47"/>
      <c r="AT186" s="49" t="str">
        <f aca="false">IF(M186="","",IFERROR(VLOOKUP(M186,Settings!$A$6:$C$8,3,FALSE()),""))</f>
        <v/>
      </c>
      <c r="AU186" s="49" t="str">
        <f aca="false">IF(A186="","",IF(LEN(IF((B186="")+(D186="")+(G186="")+(H186="")+(I186="")+(M186="")+(N186="")+(O186="")+(R186="")+(AV186="")&gt;0,((B186="")+(D186="")+(G186="")+(H186="")+(I186="")+(M186="")+(N186="")+(O186="")+(R186="")+(AV186=""))&amp;" required field(s) blank. ","")&amp;IF(AND(M186="High",AK186=""),"High tier: impact assessment date missing. ","")&amp;IF(AND(M186="High",AL186=""),"High tier: bias test date missing. ","")&amp;IF(AND(M186="High",AM186=""),"High tier: kill switch test missing. ","")&amp;IF(AND(M186&lt;&gt;"High",OR(T186="Yes",N186="Decision")),"Check tier: decisions about people or sensitive data are mandatory High (T01). ","")&amp;IF(AND(OR(D186="Bought (SaaS or licensed)",D186="Embedded in vendor product"),AO186=""),"Vendor review date missing. ","")&amp;IF(AND(AB186="Yes",AC186=""),"Transfer mechanism missing. ","")&amp;IF(AND(P186="Yes",Q186=""),"List the tools it can call. ","")&amp;IF(AND(AG186="High-risk",AP186=""),"EU high-risk: technical file status missing. ",""))=0,"OK",TRIM(IF((B186="")+(D186="")+(G186="")+(H186="")+(I186="")+(M186="")+(N186="")+(O186="")+(R186="")+(AV186="")&gt;0,((B186="")+(D186="")+(G186="")+(H186="")+(I186="")+(M186="")+(N186="")+(O186="")+(R186="")+(AV186=""))&amp;" required field(s) blank. ","")&amp;IF(AND(M186="High",AK186=""),"High tier: impact assessment date missing. ","")&amp;IF(AND(M186="High",AL186=""),"High tier: bias test date missing. ","")&amp;IF(AND(M186="High",AM186=""),"High tier: kill switch test missing. ","")&amp;IF(AND(M186&lt;&gt;"High",OR(T186="Yes",N186="Decision")),"Check tier: decisions about people or sensitive data are mandatory High (T01). ","")&amp;IF(AND(OR(D186="Bought (SaaS or licensed)",D186="Embedded in vendor product"),AO186=""),"Vendor review date missing. ","")&amp;IF(AND(AB186="Yes",AC186=""),"Transfer mechanism missing. ","")&amp;IF(AND(P186="Yes",Q186=""),"List the tools it can call. ","")&amp;IF(AND(AG186="High-risk",AP186=""),"EU high-risk: technical file status missing. ",""))))</f>
        <v/>
      </c>
      <c r="AV186" s="47"/>
      <c r="AW186" s="48"/>
      <c r="AX186" s="48"/>
      <c r="AY186" s="50" t="str">
        <f aca="false">IF(OR(AX186="",M186=""),"",EDATE(AX186,IFERROR(VLOOKUP(M186,Settings!$A$6:$B$8,2,FALSE()),12)))</f>
        <v/>
      </c>
      <c r="AZ186" s="49" t="str">
        <f aca="true">IF(A186="","",IF(AV186="Retired","Retired",IF(AY186="","Set last review",IF(AY186&lt;TODAY(),"Overdue",IF(AY186-TODAY()&lt;=Settings!$B$12,"Due soon","On track")))))</f>
        <v/>
      </c>
      <c r="BA186" s="47"/>
    </row>
    <row r="187" customFormat="false" ht="15" hidden="false" customHeight="false" outlineLevel="0" collapsed="false">
      <c r="A187" s="46"/>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8"/>
      <c r="AL187" s="48"/>
      <c r="AM187" s="48"/>
      <c r="AN187" s="48"/>
      <c r="AO187" s="48"/>
      <c r="AP187" s="47"/>
      <c r="AQ187" s="47"/>
      <c r="AR187" s="47"/>
      <c r="AS187" s="47"/>
      <c r="AT187" s="49" t="str">
        <f aca="false">IF(M187="","",IFERROR(VLOOKUP(M187,Settings!$A$6:$C$8,3,FALSE()),""))</f>
        <v/>
      </c>
      <c r="AU187" s="49" t="str">
        <f aca="false">IF(A187="","",IF(LEN(IF((B187="")+(D187="")+(G187="")+(H187="")+(I187="")+(M187="")+(N187="")+(O187="")+(R187="")+(AV187="")&gt;0,((B187="")+(D187="")+(G187="")+(H187="")+(I187="")+(M187="")+(N187="")+(O187="")+(R187="")+(AV187=""))&amp;" required field(s) blank. ","")&amp;IF(AND(M187="High",AK187=""),"High tier: impact assessment date missing. ","")&amp;IF(AND(M187="High",AL187=""),"High tier: bias test date missing. ","")&amp;IF(AND(M187="High",AM187=""),"High tier: kill switch test missing. ","")&amp;IF(AND(M187&lt;&gt;"High",OR(T187="Yes",N187="Decision")),"Check tier: decisions about people or sensitive data are mandatory High (T01). ","")&amp;IF(AND(OR(D187="Bought (SaaS or licensed)",D187="Embedded in vendor product"),AO187=""),"Vendor review date missing. ","")&amp;IF(AND(AB187="Yes",AC187=""),"Transfer mechanism missing. ","")&amp;IF(AND(P187="Yes",Q187=""),"List the tools it can call. ","")&amp;IF(AND(AG187="High-risk",AP187=""),"EU high-risk: technical file status missing. ",""))=0,"OK",TRIM(IF((B187="")+(D187="")+(G187="")+(H187="")+(I187="")+(M187="")+(N187="")+(O187="")+(R187="")+(AV187="")&gt;0,((B187="")+(D187="")+(G187="")+(H187="")+(I187="")+(M187="")+(N187="")+(O187="")+(R187="")+(AV187=""))&amp;" required field(s) blank. ","")&amp;IF(AND(M187="High",AK187=""),"High tier: impact assessment date missing. ","")&amp;IF(AND(M187="High",AL187=""),"High tier: bias test date missing. ","")&amp;IF(AND(M187="High",AM187=""),"High tier: kill switch test missing. ","")&amp;IF(AND(M187&lt;&gt;"High",OR(T187="Yes",N187="Decision")),"Check tier: decisions about people or sensitive data are mandatory High (T01). ","")&amp;IF(AND(OR(D187="Bought (SaaS or licensed)",D187="Embedded in vendor product"),AO187=""),"Vendor review date missing. ","")&amp;IF(AND(AB187="Yes",AC187=""),"Transfer mechanism missing. ","")&amp;IF(AND(P187="Yes",Q187=""),"List the tools it can call. ","")&amp;IF(AND(AG187="High-risk",AP187=""),"EU high-risk: technical file status missing. ",""))))</f>
        <v/>
      </c>
      <c r="AV187" s="47"/>
      <c r="AW187" s="48"/>
      <c r="AX187" s="48"/>
      <c r="AY187" s="50" t="str">
        <f aca="false">IF(OR(AX187="",M187=""),"",EDATE(AX187,IFERROR(VLOOKUP(M187,Settings!$A$6:$B$8,2,FALSE()),12)))</f>
        <v/>
      </c>
      <c r="AZ187" s="49" t="str">
        <f aca="true">IF(A187="","",IF(AV187="Retired","Retired",IF(AY187="","Set last review",IF(AY187&lt;TODAY(),"Overdue",IF(AY187-TODAY()&lt;=Settings!$B$12,"Due soon","On track")))))</f>
        <v/>
      </c>
      <c r="BA187" s="47"/>
    </row>
    <row r="188" customFormat="false" ht="15" hidden="false" customHeight="false" outlineLevel="0" collapsed="false">
      <c r="A188" s="46"/>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8"/>
      <c r="AL188" s="48"/>
      <c r="AM188" s="48"/>
      <c r="AN188" s="48"/>
      <c r="AO188" s="48"/>
      <c r="AP188" s="47"/>
      <c r="AQ188" s="47"/>
      <c r="AR188" s="47"/>
      <c r="AS188" s="47"/>
      <c r="AT188" s="49" t="str">
        <f aca="false">IF(M188="","",IFERROR(VLOOKUP(M188,Settings!$A$6:$C$8,3,FALSE()),""))</f>
        <v/>
      </c>
      <c r="AU188" s="49" t="str">
        <f aca="false">IF(A188="","",IF(LEN(IF((B188="")+(D188="")+(G188="")+(H188="")+(I188="")+(M188="")+(N188="")+(O188="")+(R188="")+(AV188="")&gt;0,((B188="")+(D188="")+(G188="")+(H188="")+(I188="")+(M188="")+(N188="")+(O188="")+(R188="")+(AV188=""))&amp;" required field(s) blank. ","")&amp;IF(AND(M188="High",AK188=""),"High tier: impact assessment date missing. ","")&amp;IF(AND(M188="High",AL188=""),"High tier: bias test date missing. ","")&amp;IF(AND(M188="High",AM188=""),"High tier: kill switch test missing. ","")&amp;IF(AND(M188&lt;&gt;"High",OR(T188="Yes",N188="Decision")),"Check tier: decisions about people or sensitive data are mandatory High (T01). ","")&amp;IF(AND(OR(D188="Bought (SaaS or licensed)",D188="Embedded in vendor product"),AO188=""),"Vendor review date missing. ","")&amp;IF(AND(AB188="Yes",AC188=""),"Transfer mechanism missing. ","")&amp;IF(AND(P188="Yes",Q188=""),"List the tools it can call. ","")&amp;IF(AND(AG188="High-risk",AP188=""),"EU high-risk: technical file status missing. ",""))=0,"OK",TRIM(IF((B188="")+(D188="")+(G188="")+(H188="")+(I188="")+(M188="")+(N188="")+(O188="")+(R188="")+(AV188="")&gt;0,((B188="")+(D188="")+(G188="")+(H188="")+(I188="")+(M188="")+(N188="")+(O188="")+(R188="")+(AV188=""))&amp;" required field(s) blank. ","")&amp;IF(AND(M188="High",AK188=""),"High tier: impact assessment date missing. ","")&amp;IF(AND(M188="High",AL188=""),"High tier: bias test date missing. ","")&amp;IF(AND(M188="High",AM188=""),"High tier: kill switch test missing. ","")&amp;IF(AND(M188&lt;&gt;"High",OR(T188="Yes",N188="Decision")),"Check tier: decisions about people or sensitive data are mandatory High (T01). ","")&amp;IF(AND(OR(D188="Bought (SaaS or licensed)",D188="Embedded in vendor product"),AO188=""),"Vendor review date missing. ","")&amp;IF(AND(AB188="Yes",AC188=""),"Transfer mechanism missing. ","")&amp;IF(AND(P188="Yes",Q188=""),"List the tools it can call. ","")&amp;IF(AND(AG188="High-risk",AP188=""),"EU high-risk: technical file status missing. ",""))))</f>
        <v/>
      </c>
      <c r="AV188" s="47"/>
      <c r="AW188" s="48"/>
      <c r="AX188" s="48"/>
      <c r="AY188" s="50" t="str">
        <f aca="false">IF(OR(AX188="",M188=""),"",EDATE(AX188,IFERROR(VLOOKUP(M188,Settings!$A$6:$B$8,2,FALSE()),12)))</f>
        <v/>
      </c>
      <c r="AZ188" s="49" t="str">
        <f aca="true">IF(A188="","",IF(AV188="Retired","Retired",IF(AY188="","Set last review",IF(AY188&lt;TODAY(),"Overdue",IF(AY188-TODAY()&lt;=Settings!$B$12,"Due soon","On track")))))</f>
        <v/>
      </c>
      <c r="BA188" s="47"/>
    </row>
    <row r="189" customFormat="false" ht="15" hidden="false" customHeight="false" outlineLevel="0" collapsed="false">
      <c r="A189" s="46"/>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8"/>
      <c r="AL189" s="48"/>
      <c r="AM189" s="48"/>
      <c r="AN189" s="48"/>
      <c r="AO189" s="48"/>
      <c r="AP189" s="47"/>
      <c r="AQ189" s="47"/>
      <c r="AR189" s="47"/>
      <c r="AS189" s="47"/>
      <c r="AT189" s="49" t="str">
        <f aca="false">IF(M189="","",IFERROR(VLOOKUP(M189,Settings!$A$6:$C$8,3,FALSE()),""))</f>
        <v/>
      </c>
      <c r="AU189" s="49" t="str">
        <f aca="false">IF(A189="","",IF(LEN(IF((B189="")+(D189="")+(G189="")+(H189="")+(I189="")+(M189="")+(N189="")+(O189="")+(R189="")+(AV189="")&gt;0,((B189="")+(D189="")+(G189="")+(H189="")+(I189="")+(M189="")+(N189="")+(O189="")+(R189="")+(AV189=""))&amp;" required field(s) blank. ","")&amp;IF(AND(M189="High",AK189=""),"High tier: impact assessment date missing. ","")&amp;IF(AND(M189="High",AL189=""),"High tier: bias test date missing. ","")&amp;IF(AND(M189="High",AM189=""),"High tier: kill switch test missing. ","")&amp;IF(AND(M189&lt;&gt;"High",OR(T189="Yes",N189="Decision")),"Check tier: decisions about people or sensitive data are mandatory High (T01). ","")&amp;IF(AND(OR(D189="Bought (SaaS or licensed)",D189="Embedded in vendor product"),AO189=""),"Vendor review date missing. ","")&amp;IF(AND(AB189="Yes",AC189=""),"Transfer mechanism missing. ","")&amp;IF(AND(P189="Yes",Q189=""),"List the tools it can call. ","")&amp;IF(AND(AG189="High-risk",AP189=""),"EU high-risk: technical file status missing. ",""))=0,"OK",TRIM(IF((B189="")+(D189="")+(G189="")+(H189="")+(I189="")+(M189="")+(N189="")+(O189="")+(R189="")+(AV189="")&gt;0,((B189="")+(D189="")+(G189="")+(H189="")+(I189="")+(M189="")+(N189="")+(O189="")+(R189="")+(AV189=""))&amp;" required field(s) blank. ","")&amp;IF(AND(M189="High",AK189=""),"High tier: impact assessment date missing. ","")&amp;IF(AND(M189="High",AL189=""),"High tier: bias test date missing. ","")&amp;IF(AND(M189="High",AM189=""),"High tier: kill switch test missing. ","")&amp;IF(AND(M189&lt;&gt;"High",OR(T189="Yes",N189="Decision")),"Check tier: decisions about people or sensitive data are mandatory High (T01). ","")&amp;IF(AND(OR(D189="Bought (SaaS or licensed)",D189="Embedded in vendor product"),AO189=""),"Vendor review date missing. ","")&amp;IF(AND(AB189="Yes",AC189=""),"Transfer mechanism missing. ","")&amp;IF(AND(P189="Yes",Q189=""),"List the tools it can call. ","")&amp;IF(AND(AG189="High-risk",AP189=""),"EU high-risk: technical file status missing. ",""))))</f>
        <v/>
      </c>
      <c r="AV189" s="47"/>
      <c r="AW189" s="48"/>
      <c r="AX189" s="48"/>
      <c r="AY189" s="50" t="str">
        <f aca="false">IF(OR(AX189="",M189=""),"",EDATE(AX189,IFERROR(VLOOKUP(M189,Settings!$A$6:$B$8,2,FALSE()),12)))</f>
        <v/>
      </c>
      <c r="AZ189" s="49" t="str">
        <f aca="true">IF(A189="","",IF(AV189="Retired","Retired",IF(AY189="","Set last review",IF(AY189&lt;TODAY(),"Overdue",IF(AY189-TODAY()&lt;=Settings!$B$12,"Due soon","On track")))))</f>
        <v/>
      </c>
      <c r="BA189" s="47"/>
    </row>
    <row r="190" customFormat="false" ht="15" hidden="false" customHeight="false" outlineLevel="0" collapsed="false">
      <c r="A190" s="46"/>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8"/>
      <c r="AL190" s="48"/>
      <c r="AM190" s="48"/>
      <c r="AN190" s="48"/>
      <c r="AO190" s="48"/>
      <c r="AP190" s="47"/>
      <c r="AQ190" s="47"/>
      <c r="AR190" s="47"/>
      <c r="AS190" s="47"/>
      <c r="AT190" s="49" t="str">
        <f aca="false">IF(M190="","",IFERROR(VLOOKUP(M190,Settings!$A$6:$C$8,3,FALSE()),""))</f>
        <v/>
      </c>
      <c r="AU190" s="49" t="str">
        <f aca="false">IF(A190="","",IF(LEN(IF((B190="")+(D190="")+(G190="")+(H190="")+(I190="")+(M190="")+(N190="")+(O190="")+(R190="")+(AV190="")&gt;0,((B190="")+(D190="")+(G190="")+(H190="")+(I190="")+(M190="")+(N190="")+(O190="")+(R190="")+(AV190=""))&amp;" required field(s) blank. ","")&amp;IF(AND(M190="High",AK190=""),"High tier: impact assessment date missing. ","")&amp;IF(AND(M190="High",AL190=""),"High tier: bias test date missing. ","")&amp;IF(AND(M190="High",AM190=""),"High tier: kill switch test missing. ","")&amp;IF(AND(M190&lt;&gt;"High",OR(T190="Yes",N190="Decision")),"Check tier: decisions about people or sensitive data are mandatory High (T01). ","")&amp;IF(AND(OR(D190="Bought (SaaS or licensed)",D190="Embedded in vendor product"),AO190=""),"Vendor review date missing. ","")&amp;IF(AND(AB190="Yes",AC190=""),"Transfer mechanism missing. ","")&amp;IF(AND(P190="Yes",Q190=""),"List the tools it can call. ","")&amp;IF(AND(AG190="High-risk",AP190=""),"EU high-risk: technical file status missing. ",""))=0,"OK",TRIM(IF((B190="")+(D190="")+(G190="")+(H190="")+(I190="")+(M190="")+(N190="")+(O190="")+(R190="")+(AV190="")&gt;0,((B190="")+(D190="")+(G190="")+(H190="")+(I190="")+(M190="")+(N190="")+(O190="")+(R190="")+(AV190=""))&amp;" required field(s) blank. ","")&amp;IF(AND(M190="High",AK190=""),"High tier: impact assessment date missing. ","")&amp;IF(AND(M190="High",AL190=""),"High tier: bias test date missing. ","")&amp;IF(AND(M190="High",AM190=""),"High tier: kill switch test missing. ","")&amp;IF(AND(M190&lt;&gt;"High",OR(T190="Yes",N190="Decision")),"Check tier: decisions about people or sensitive data are mandatory High (T01). ","")&amp;IF(AND(OR(D190="Bought (SaaS or licensed)",D190="Embedded in vendor product"),AO190=""),"Vendor review date missing. ","")&amp;IF(AND(AB190="Yes",AC190=""),"Transfer mechanism missing. ","")&amp;IF(AND(P190="Yes",Q190=""),"List the tools it can call. ","")&amp;IF(AND(AG190="High-risk",AP190=""),"EU high-risk: technical file status missing. ",""))))</f>
        <v/>
      </c>
      <c r="AV190" s="47"/>
      <c r="AW190" s="48"/>
      <c r="AX190" s="48"/>
      <c r="AY190" s="50" t="str">
        <f aca="false">IF(OR(AX190="",M190=""),"",EDATE(AX190,IFERROR(VLOOKUP(M190,Settings!$A$6:$B$8,2,FALSE()),12)))</f>
        <v/>
      </c>
      <c r="AZ190" s="49" t="str">
        <f aca="true">IF(A190="","",IF(AV190="Retired","Retired",IF(AY190="","Set last review",IF(AY190&lt;TODAY(),"Overdue",IF(AY190-TODAY()&lt;=Settings!$B$12,"Due soon","On track")))))</f>
        <v/>
      </c>
      <c r="BA190" s="47"/>
    </row>
    <row r="191" customFormat="false" ht="15" hidden="false" customHeight="false" outlineLevel="0" collapsed="false">
      <c r="A191" s="46"/>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8"/>
      <c r="AL191" s="48"/>
      <c r="AM191" s="48"/>
      <c r="AN191" s="48"/>
      <c r="AO191" s="48"/>
      <c r="AP191" s="47"/>
      <c r="AQ191" s="47"/>
      <c r="AR191" s="47"/>
      <c r="AS191" s="47"/>
      <c r="AT191" s="49" t="str">
        <f aca="false">IF(M191="","",IFERROR(VLOOKUP(M191,Settings!$A$6:$C$8,3,FALSE()),""))</f>
        <v/>
      </c>
      <c r="AU191" s="49" t="str">
        <f aca="false">IF(A191="","",IF(LEN(IF((B191="")+(D191="")+(G191="")+(H191="")+(I191="")+(M191="")+(N191="")+(O191="")+(R191="")+(AV191="")&gt;0,((B191="")+(D191="")+(G191="")+(H191="")+(I191="")+(M191="")+(N191="")+(O191="")+(R191="")+(AV191=""))&amp;" required field(s) blank. ","")&amp;IF(AND(M191="High",AK191=""),"High tier: impact assessment date missing. ","")&amp;IF(AND(M191="High",AL191=""),"High tier: bias test date missing. ","")&amp;IF(AND(M191="High",AM191=""),"High tier: kill switch test missing. ","")&amp;IF(AND(M191&lt;&gt;"High",OR(T191="Yes",N191="Decision")),"Check tier: decisions about people or sensitive data are mandatory High (T01). ","")&amp;IF(AND(OR(D191="Bought (SaaS or licensed)",D191="Embedded in vendor product"),AO191=""),"Vendor review date missing. ","")&amp;IF(AND(AB191="Yes",AC191=""),"Transfer mechanism missing. ","")&amp;IF(AND(P191="Yes",Q191=""),"List the tools it can call. ","")&amp;IF(AND(AG191="High-risk",AP191=""),"EU high-risk: technical file status missing. ",""))=0,"OK",TRIM(IF((B191="")+(D191="")+(G191="")+(H191="")+(I191="")+(M191="")+(N191="")+(O191="")+(R191="")+(AV191="")&gt;0,((B191="")+(D191="")+(G191="")+(H191="")+(I191="")+(M191="")+(N191="")+(O191="")+(R191="")+(AV191=""))&amp;" required field(s) blank. ","")&amp;IF(AND(M191="High",AK191=""),"High tier: impact assessment date missing. ","")&amp;IF(AND(M191="High",AL191=""),"High tier: bias test date missing. ","")&amp;IF(AND(M191="High",AM191=""),"High tier: kill switch test missing. ","")&amp;IF(AND(M191&lt;&gt;"High",OR(T191="Yes",N191="Decision")),"Check tier: decisions about people or sensitive data are mandatory High (T01). ","")&amp;IF(AND(OR(D191="Bought (SaaS or licensed)",D191="Embedded in vendor product"),AO191=""),"Vendor review date missing. ","")&amp;IF(AND(AB191="Yes",AC191=""),"Transfer mechanism missing. ","")&amp;IF(AND(P191="Yes",Q191=""),"List the tools it can call. ","")&amp;IF(AND(AG191="High-risk",AP191=""),"EU high-risk: technical file status missing. ",""))))</f>
        <v/>
      </c>
      <c r="AV191" s="47"/>
      <c r="AW191" s="48"/>
      <c r="AX191" s="48"/>
      <c r="AY191" s="50" t="str">
        <f aca="false">IF(OR(AX191="",M191=""),"",EDATE(AX191,IFERROR(VLOOKUP(M191,Settings!$A$6:$B$8,2,FALSE()),12)))</f>
        <v/>
      </c>
      <c r="AZ191" s="49" t="str">
        <f aca="true">IF(A191="","",IF(AV191="Retired","Retired",IF(AY191="","Set last review",IF(AY191&lt;TODAY(),"Overdue",IF(AY191-TODAY()&lt;=Settings!$B$12,"Due soon","On track")))))</f>
        <v/>
      </c>
      <c r="BA191" s="47"/>
    </row>
    <row r="192" customFormat="false" ht="15" hidden="false" customHeight="false" outlineLevel="0" collapsed="false">
      <c r="A192" s="46"/>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8"/>
      <c r="AL192" s="48"/>
      <c r="AM192" s="48"/>
      <c r="AN192" s="48"/>
      <c r="AO192" s="48"/>
      <c r="AP192" s="47"/>
      <c r="AQ192" s="47"/>
      <c r="AR192" s="47"/>
      <c r="AS192" s="47"/>
      <c r="AT192" s="49" t="str">
        <f aca="false">IF(M192="","",IFERROR(VLOOKUP(M192,Settings!$A$6:$C$8,3,FALSE()),""))</f>
        <v/>
      </c>
      <c r="AU192" s="49" t="str">
        <f aca="false">IF(A192="","",IF(LEN(IF((B192="")+(D192="")+(G192="")+(H192="")+(I192="")+(M192="")+(N192="")+(O192="")+(R192="")+(AV192="")&gt;0,((B192="")+(D192="")+(G192="")+(H192="")+(I192="")+(M192="")+(N192="")+(O192="")+(R192="")+(AV192=""))&amp;" required field(s) blank. ","")&amp;IF(AND(M192="High",AK192=""),"High tier: impact assessment date missing. ","")&amp;IF(AND(M192="High",AL192=""),"High tier: bias test date missing. ","")&amp;IF(AND(M192="High",AM192=""),"High tier: kill switch test missing. ","")&amp;IF(AND(M192&lt;&gt;"High",OR(T192="Yes",N192="Decision")),"Check tier: decisions about people or sensitive data are mandatory High (T01). ","")&amp;IF(AND(OR(D192="Bought (SaaS or licensed)",D192="Embedded in vendor product"),AO192=""),"Vendor review date missing. ","")&amp;IF(AND(AB192="Yes",AC192=""),"Transfer mechanism missing. ","")&amp;IF(AND(P192="Yes",Q192=""),"List the tools it can call. ","")&amp;IF(AND(AG192="High-risk",AP192=""),"EU high-risk: technical file status missing. ",""))=0,"OK",TRIM(IF((B192="")+(D192="")+(G192="")+(H192="")+(I192="")+(M192="")+(N192="")+(O192="")+(R192="")+(AV192="")&gt;0,((B192="")+(D192="")+(G192="")+(H192="")+(I192="")+(M192="")+(N192="")+(O192="")+(R192="")+(AV192=""))&amp;" required field(s) blank. ","")&amp;IF(AND(M192="High",AK192=""),"High tier: impact assessment date missing. ","")&amp;IF(AND(M192="High",AL192=""),"High tier: bias test date missing. ","")&amp;IF(AND(M192="High",AM192=""),"High tier: kill switch test missing. ","")&amp;IF(AND(M192&lt;&gt;"High",OR(T192="Yes",N192="Decision")),"Check tier: decisions about people or sensitive data are mandatory High (T01). ","")&amp;IF(AND(OR(D192="Bought (SaaS or licensed)",D192="Embedded in vendor product"),AO192=""),"Vendor review date missing. ","")&amp;IF(AND(AB192="Yes",AC192=""),"Transfer mechanism missing. ","")&amp;IF(AND(P192="Yes",Q192=""),"List the tools it can call. ","")&amp;IF(AND(AG192="High-risk",AP192=""),"EU high-risk: technical file status missing. ",""))))</f>
        <v/>
      </c>
      <c r="AV192" s="47"/>
      <c r="AW192" s="48"/>
      <c r="AX192" s="48"/>
      <c r="AY192" s="50" t="str">
        <f aca="false">IF(OR(AX192="",M192=""),"",EDATE(AX192,IFERROR(VLOOKUP(M192,Settings!$A$6:$B$8,2,FALSE()),12)))</f>
        <v/>
      </c>
      <c r="AZ192" s="49" t="str">
        <f aca="true">IF(A192="","",IF(AV192="Retired","Retired",IF(AY192="","Set last review",IF(AY192&lt;TODAY(),"Overdue",IF(AY192-TODAY()&lt;=Settings!$B$12,"Due soon","On track")))))</f>
        <v/>
      </c>
      <c r="BA192" s="47"/>
    </row>
    <row r="193" customFormat="false" ht="15" hidden="false" customHeight="false" outlineLevel="0" collapsed="false">
      <c r="A193" s="46"/>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8"/>
      <c r="AL193" s="48"/>
      <c r="AM193" s="48"/>
      <c r="AN193" s="48"/>
      <c r="AO193" s="48"/>
      <c r="AP193" s="47"/>
      <c r="AQ193" s="47"/>
      <c r="AR193" s="47"/>
      <c r="AS193" s="47"/>
      <c r="AT193" s="49" t="str">
        <f aca="false">IF(M193="","",IFERROR(VLOOKUP(M193,Settings!$A$6:$C$8,3,FALSE()),""))</f>
        <v/>
      </c>
      <c r="AU193" s="49" t="str">
        <f aca="false">IF(A193="","",IF(LEN(IF((B193="")+(D193="")+(G193="")+(H193="")+(I193="")+(M193="")+(N193="")+(O193="")+(R193="")+(AV193="")&gt;0,((B193="")+(D193="")+(G193="")+(H193="")+(I193="")+(M193="")+(N193="")+(O193="")+(R193="")+(AV193=""))&amp;" required field(s) blank. ","")&amp;IF(AND(M193="High",AK193=""),"High tier: impact assessment date missing. ","")&amp;IF(AND(M193="High",AL193=""),"High tier: bias test date missing. ","")&amp;IF(AND(M193="High",AM193=""),"High tier: kill switch test missing. ","")&amp;IF(AND(M193&lt;&gt;"High",OR(T193="Yes",N193="Decision")),"Check tier: decisions about people or sensitive data are mandatory High (T01). ","")&amp;IF(AND(OR(D193="Bought (SaaS or licensed)",D193="Embedded in vendor product"),AO193=""),"Vendor review date missing. ","")&amp;IF(AND(AB193="Yes",AC193=""),"Transfer mechanism missing. ","")&amp;IF(AND(P193="Yes",Q193=""),"List the tools it can call. ","")&amp;IF(AND(AG193="High-risk",AP193=""),"EU high-risk: technical file status missing. ",""))=0,"OK",TRIM(IF((B193="")+(D193="")+(G193="")+(H193="")+(I193="")+(M193="")+(N193="")+(O193="")+(R193="")+(AV193="")&gt;0,((B193="")+(D193="")+(G193="")+(H193="")+(I193="")+(M193="")+(N193="")+(O193="")+(R193="")+(AV193=""))&amp;" required field(s) blank. ","")&amp;IF(AND(M193="High",AK193=""),"High tier: impact assessment date missing. ","")&amp;IF(AND(M193="High",AL193=""),"High tier: bias test date missing. ","")&amp;IF(AND(M193="High",AM193=""),"High tier: kill switch test missing. ","")&amp;IF(AND(M193&lt;&gt;"High",OR(T193="Yes",N193="Decision")),"Check tier: decisions about people or sensitive data are mandatory High (T01). ","")&amp;IF(AND(OR(D193="Bought (SaaS or licensed)",D193="Embedded in vendor product"),AO193=""),"Vendor review date missing. ","")&amp;IF(AND(AB193="Yes",AC193=""),"Transfer mechanism missing. ","")&amp;IF(AND(P193="Yes",Q193=""),"List the tools it can call. ","")&amp;IF(AND(AG193="High-risk",AP193=""),"EU high-risk: technical file status missing. ",""))))</f>
        <v/>
      </c>
      <c r="AV193" s="47"/>
      <c r="AW193" s="48"/>
      <c r="AX193" s="48"/>
      <c r="AY193" s="50" t="str">
        <f aca="false">IF(OR(AX193="",M193=""),"",EDATE(AX193,IFERROR(VLOOKUP(M193,Settings!$A$6:$B$8,2,FALSE()),12)))</f>
        <v/>
      </c>
      <c r="AZ193" s="49" t="str">
        <f aca="true">IF(A193="","",IF(AV193="Retired","Retired",IF(AY193="","Set last review",IF(AY193&lt;TODAY(),"Overdue",IF(AY193-TODAY()&lt;=Settings!$B$12,"Due soon","On track")))))</f>
        <v/>
      </c>
      <c r="BA193" s="47"/>
    </row>
    <row r="194" customFormat="false" ht="15" hidden="false" customHeight="false" outlineLevel="0" collapsed="false">
      <c r="A194" s="46"/>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8"/>
      <c r="AL194" s="48"/>
      <c r="AM194" s="48"/>
      <c r="AN194" s="48"/>
      <c r="AO194" s="48"/>
      <c r="AP194" s="47"/>
      <c r="AQ194" s="47"/>
      <c r="AR194" s="47"/>
      <c r="AS194" s="47"/>
      <c r="AT194" s="49" t="str">
        <f aca="false">IF(M194="","",IFERROR(VLOOKUP(M194,Settings!$A$6:$C$8,3,FALSE()),""))</f>
        <v/>
      </c>
      <c r="AU194" s="49" t="str">
        <f aca="false">IF(A194="","",IF(LEN(IF((B194="")+(D194="")+(G194="")+(H194="")+(I194="")+(M194="")+(N194="")+(O194="")+(R194="")+(AV194="")&gt;0,((B194="")+(D194="")+(G194="")+(H194="")+(I194="")+(M194="")+(N194="")+(O194="")+(R194="")+(AV194=""))&amp;" required field(s) blank. ","")&amp;IF(AND(M194="High",AK194=""),"High tier: impact assessment date missing. ","")&amp;IF(AND(M194="High",AL194=""),"High tier: bias test date missing. ","")&amp;IF(AND(M194="High",AM194=""),"High tier: kill switch test missing. ","")&amp;IF(AND(M194&lt;&gt;"High",OR(T194="Yes",N194="Decision")),"Check tier: decisions about people or sensitive data are mandatory High (T01). ","")&amp;IF(AND(OR(D194="Bought (SaaS or licensed)",D194="Embedded in vendor product"),AO194=""),"Vendor review date missing. ","")&amp;IF(AND(AB194="Yes",AC194=""),"Transfer mechanism missing. ","")&amp;IF(AND(P194="Yes",Q194=""),"List the tools it can call. ","")&amp;IF(AND(AG194="High-risk",AP194=""),"EU high-risk: technical file status missing. ",""))=0,"OK",TRIM(IF((B194="")+(D194="")+(G194="")+(H194="")+(I194="")+(M194="")+(N194="")+(O194="")+(R194="")+(AV194="")&gt;0,((B194="")+(D194="")+(G194="")+(H194="")+(I194="")+(M194="")+(N194="")+(O194="")+(R194="")+(AV194=""))&amp;" required field(s) blank. ","")&amp;IF(AND(M194="High",AK194=""),"High tier: impact assessment date missing. ","")&amp;IF(AND(M194="High",AL194=""),"High tier: bias test date missing. ","")&amp;IF(AND(M194="High",AM194=""),"High tier: kill switch test missing. ","")&amp;IF(AND(M194&lt;&gt;"High",OR(T194="Yes",N194="Decision")),"Check tier: decisions about people or sensitive data are mandatory High (T01). ","")&amp;IF(AND(OR(D194="Bought (SaaS or licensed)",D194="Embedded in vendor product"),AO194=""),"Vendor review date missing. ","")&amp;IF(AND(AB194="Yes",AC194=""),"Transfer mechanism missing. ","")&amp;IF(AND(P194="Yes",Q194=""),"List the tools it can call. ","")&amp;IF(AND(AG194="High-risk",AP194=""),"EU high-risk: technical file status missing. ",""))))</f>
        <v/>
      </c>
      <c r="AV194" s="47"/>
      <c r="AW194" s="48"/>
      <c r="AX194" s="48"/>
      <c r="AY194" s="50" t="str">
        <f aca="false">IF(OR(AX194="",M194=""),"",EDATE(AX194,IFERROR(VLOOKUP(M194,Settings!$A$6:$B$8,2,FALSE()),12)))</f>
        <v/>
      </c>
      <c r="AZ194" s="49" t="str">
        <f aca="true">IF(A194="","",IF(AV194="Retired","Retired",IF(AY194="","Set last review",IF(AY194&lt;TODAY(),"Overdue",IF(AY194-TODAY()&lt;=Settings!$B$12,"Due soon","On track")))))</f>
        <v/>
      </c>
      <c r="BA194" s="47"/>
    </row>
    <row r="195" customFormat="false" ht="15" hidden="false" customHeight="false" outlineLevel="0" collapsed="false">
      <c r="A195" s="46"/>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8"/>
      <c r="AL195" s="48"/>
      <c r="AM195" s="48"/>
      <c r="AN195" s="48"/>
      <c r="AO195" s="48"/>
      <c r="AP195" s="47"/>
      <c r="AQ195" s="47"/>
      <c r="AR195" s="47"/>
      <c r="AS195" s="47"/>
      <c r="AT195" s="49" t="str">
        <f aca="false">IF(M195="","",IFERROR(VLOOKUP(M195,Settings!$A$6:$C$8,3,FALSE()),""))</f>
        <v/>
      </c>
      <c r="AU195" s="49" t="str">
        <f aca="false">IF(A195="","",IF(LEN(IF((B195="")+(D195="")+(G195="")+(H195="")+(I195="")+(M195="")+(N195="")+(O195="")+(R195="")+(AV195="")&gt;0,((B195="")+(D195="")+(G195="")+(H195="")+(I195="")+(M195="")+(N195="")+(O195="")+(R195="")+(AV195=""))&amp;" required field(s) blank. ","")&amp;IF(AND(M195="High",AK195=""),"High tier: impact assessment date missing. ","")&amp;IF(AND(M195="High",AL195=""),"High tier: bias test date missing. ","")&amp;IF(AND(M195="High",AM195=""),"High tier: kill switch test missing. ","")&amp;IF(AND(M195&lt;&gt;"High",OR(T195="Yes",N195="Decision")),"Check tier: decisions about people or sensitive data are mandatory High (T01). ","")&amp;IF(AND(OR(D195="Bought (SaaS or licensed)",D195="Embedded in vendor product"),AO195=""),"Vendor review date missing. ","")&amp;IF(AND(AB195="Yes",AC195=""),"Transfer mechanism missing. ","")&amp;IF(AND(P195="Yes",Q195=""),"List the tools it can call. ","")&amp;IF(AND(AG195="High-risk",AP195=""),"EU high-risk: technical file status missing. ",""))=0,"OK",TRIM(IF((B195="")+(D195="")+(G195="")+(H195="")+(I195="")+(M195="")+(N195="")+(O195="")+(R195="")+(AV195="")&gt;0,((B195="")+(D195="")+(G195="")+(H195="")+(I195="")+(M195="")+(N195="")+(O195="")+(R195="")+(AV195=""))&amp;" required field(s) blank. ","")&amp;IF(AND(M195="High",AK195=""),"High tier: impact assessment date missing. ","")&amp;IF(AND(M195="High",AL195=""),"High tier: bias test date missing. ","")&amp;IF(AND(M195="High",AM195=""),"High tier: kill switch test missing. ","")&amp;IF(AND(M195&lt;&gt;"High",OR(T195="Yes",N195="Decision")),"Check tier: decisions about people or sensitive data are mandatory High (T01). ","")&amp;IF(AND(OR(D195="Bought (SaaS or licensed)",D195="Embedded in vendor product"),AO195=""),"Vendor review date missing. ","")&amp;IF(AND(AB195="Yes",AC195=""),"Transfer mechanism missing. ","")&amp;IF(AND(P195="Yes",Q195=""),"List the tools it can call. ","")&amp;IF(AND(AG195="High-risk",AP195=""),"EU high-risk: technical file status missing. ",""))))</f>
        <v/>
      </c>
      <c r="AV195" s="47"/>
      <c r="AW195" s="48"/>
      <c r="AX195" s="48"/>
      <c r="AY195" s="50" t="str">
        <f aca="false">IF(OR(AX195="",M195=""),"",EDATE(AX195,IFERROR(VLOOKUP(M195,Settings!$A$6:$B$8,2,FALSE()),12)))</f>
        <v/>
      </c>
      <c r="AZ195" s="49" t="str">
        <f aca="true">IF(A195="","",IF(AV195="Retired","Retired",IF(AY195="","Set last review",IF(AY195&lt;TODAY(),"Overdue",IF(AY195-TODAY()&lt;=Settings!$B$12,"Due soon","On track")))))</f>
        <v/>
      </c>
      <c r="BA195" s="47"/>
    </row>
    <row r="196" customFormat="false" ht="15" hidden="false" customHeight="false" outlineLevel="0" collapsed="false">
      <c r="A196" s="46"/>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8"/>
      <c r="AL196" s="48"/>
      <c r="AM196" s="48"/>
      <c r="AN196" s="48"/>
      <c r="AO196" s="48"/>
      <c r="AP196" s="47"/>
      <c r="AQ196" s="47"/>
      <c r="AR196" s="47"/>
      <c r="AS196" s="47"/>
      <c r="AT196" s="49" t="str">
        <f aca="false">IF(M196="","",IFERROR(VLOOKUP(M196,Settings!$A$6:$C$8,3,FALSE()),""))</f>
        <v/>
      </c>
      <c r="AU196" s="49" t="str">
        <f aca="false">IF(A196="","",IF(LEN(IF((B196="")+(D196="")+(G196="")+(H196="")+(I196="")+(M196="")+(N196="")+(O196="")+(R196="")+(AV196="")&gt;0,((B196="")+(D196="")+(G196="")+(H196="")+(I196="")+(M196="")+(N196="")+(O196="")+(R196="")+(AV196=""))&amp;" required field(s) blank. ","")&amp;IF(AND(M196="High",AK196=""),"High tier: impact assessment date missing. ","")&amp;IF(AND(M196="High",AL196=""),"High tier: bias test date missing. ","")&amp;IF(AND(M196="High",AM196=""),"High tier: kill switch test missing. ","")&amp;IF(AND(M196&lt;&gt;"High",OR(T196="Yes",N196="Decision")),"Check tier: decisions about people or sensitive data are mandatory High (T01). ","")&amp;IF(AND(OR(D196="Bought (SaaS or licensed)",D196="Embedded in vendor product"),AO196=""),"Vendor review date missing. ","")&amp;IF(AND(AB196="Yes",AC196=""),"Transfer mechanism missing. ","")&amp;IF(AND(P196="Yes",Q196=""),"List the tools it can call. ","")&amp;IF(AND(AG196="High-risk",AP196=""),"EU high-risk: technical file status missing. ",""))=0,"OK",TRIM(IF((B196="")+(D196="")+(G196="")+(H196="")+(I196="")+(M196="")+(N196="")+(O196="")+(R196="")+(AV196="")&gt;0,((B196="")+(D196="")+(G196="")+(H196="")+(I196="")+(M196="")+(N196="")+(O196="")+(R196="")+(AV196=""))&amp;" required field(s) blank. ","")&amp;IF(AND(M196="High",AK196=""),"High tier: impact assessment date missing. ","")&amp;IF(AND(M196="High",AL196=""),"High tier: bias test date missing. ","")&amp;IF(AND(M196="High",AM196=""),"High tier: kill switch test missing. ","")&amp;IF(AND(M196&lt;&gt;"High",OR(T196="Yes",N196="Decision")),"Check tier: decisions about people or sensitive data are mandatory High (T01). ","")&amp;IF(AND(OR(D196="Bought (SaaS or licensed)",D196="Embedded in vendor product"),AO196=""),"Vendor review date missing. ","")&amp;IF(AND(AB196="Yes",AC196=""),"Transfer mechanism missing. ","")&amp;IF(AND(P196="Yes",Q196=""),"List the tools it can call. ","")&amp;IF(AND(AG196="High-risk",AP196=""),"EU high-risk: technical file status missing. ",""))))</f>
        <v/>
      </c>
      <c r="AV196" s="47"/>
      <c r="AW196" s="48"/>
      <c r="AX196" s="48"/>
      <c r="AY196" s="50" t="str">
        <f aca="false">IF(OR(AX196="",M196=""),"",EDATE(AX196,IFERROR(VLOOKUP(M196,Settings!$A$6:$B$8,2,FALSE()),12)))</f>
        <v/>
      </c>
      <c r="AZ196" s="49" t="str">
        <f aca="true">IF(A196="","",IF(AV196="Retired","Retired",IF(AY196="","Set last review",IF(AY196&lt;TODAY(),"Overdue",IF(AY196-TODAY()&lt;=Settings!$B$12,"Due soon","On track")))))</f>
        <v/>
      </c>
      <c r="BA196" s="47"/>
    </row>
    <row r="197" customFormat="false" ht="15" hidden="false" customHeight="false" outlineLevel="0" collapsed="false">
      <c r="A197" s="46"/>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8"/>
      <c r="AL197" s="48"/>
      <c r="AM197" s="48"/>
      <c r="AN197" s="48"/>
      <c r="AO197" s="48"/>
      <c r="AP197" s="47"/>
      <c r="AQ197" s="47"/>
      <c r="AR197" s="47"/>
      <c r="AS197" s="47"/>
      <c r="AT197" s="49" t="str">
        <f aca="false">IF(M197="","",IFERROR(VLOOKUP(M197,Settings!$A$6:$C$8,3,FALSE()),""))</f>
        <v/>
      </c>
      <c r="AU197" s="49" t="str">
        <f aca="false">IF(A197="","",IF(LEN(IF((B197="")+(D197="")+(G197="")+(H197="")+(I197="")+(M197="")+(N197="")+(O197="")+(R197="")+(AV197="")&gt;0,((B197="")+(D197="")+(G197="")+(H197="")+(I197="")+(M197="")+(N197="")+(O197="")+(R197="")+(AV197=""))&amp;" required field(s) blank. ","")&amp;IF(AND(M197="High",AK197=""),"High tier: impact assessment date missing. ","")&amp;IF(AND(M197="High",AL197=""),"High tier: bias test date missing. ","")&amp;IF(AND(M197="High",AM197=""),"High tier: kill switch test missing. ","")&amp;IF(AND(M197&lt;&gt;"High",OR(T197="Yes",N197="Decision")),"Check tier: decisions about people or sensitive data are mandatory High (T01). ","")&amp;IF(AND(OR(D197="Bought (SaaS or licensed)",D197="Embedded in vendor product"),AO197=""),"Vendor review date missing. ","")&amp;IF(AND(AB197="Yes",AC197=""),"Transfer mechanism missing. ","")&amp;IF(AND(P197="Yes",Q197=""),"List the tools it can call. ","")&amp;IF(AND(AG197="High-risk",AP197=""),"EU high-risk: technical file status missing. ",""))=0,"OK",TRIM(IF((B197="")+(D197="")+(G197="")+(H197="")+(I197="")+(M197="")+(N197="")+(O197="")+(R197="")+(AV197="")&gt;0,((B197="")+(D197="")+(G197="")+(H197="")+(I197="")+(M197="")+(N197="")+(O197="")+(R197="")+(AV197=""))&amp;" required field(s) blank. ","")&amp;IF(AND(M197="High",AK197=""),"High tier: impact assessment date missing. ","")&amp;IF(AND(M197="High",AL197=""),"High tier: bias test date missing. ","")&amp;IF(AND(M197="High",AM197=""),"High tier: kill switch test missing. ","")&amp;IF(AND(M197&lt;&gt;"High",OR(T197="Yes",N197="Decision")),"Check tier: decisions about people or sensitive data are mandatory High (T01). ","")&amp;IF(AND(OR(D197="Bought (SaaS or licensed)",D197="Embedded in vendor product"),AO197=""),"Vendor review date missing. ","")&amp;IF(AND(AB197="Yes",AC197=""),"Transfer mechanism missing. ","")&amp;IF(AND(P197="Yes",Q197=""),"List the tools it can call. ","")&amp;IF(AND(AG197="High-risk",AP197=""),"EU high-risk: technical file status missing. ",""))))</f>
        <v/>
      </c>
      <c r="AV197" s="47"/>
      <c r="AW197" s="48"/>
      <c r="AX197" s="48"/>
      <c r="AY197" s="50" t="str">
        <f aca="false">IF(OR(AX197="",M197=""),"",EDATE(AX197,IFERROR(VLOOKUP(M197,Settings!$A$6:$B$8,2,FALSE()),12)))</f>
        <v/>
      </c>
      <c r="AZ197" s="49" t="str">
        <f aca="true">IF(A197="","",IF(AV197="Retired","Retired",IF(AY197="","Set last review",IF(AY197&lt;TODAY(),"Overdue",IF(AY197-TODAY()&lt;=Settings!$B$12,"Due soon","On track")))))</f>
        <v/>
      </c>
      <c r="BA197" s="47"/>
    </row>
    <row r="198" customFormat="false" ht="15" hidden="false" customHeight="false" outlineLevel="0" collapsed="false">
      <c r="A198" s="46"/>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8"/>
      <c r="AL198" s="48"/>
      <c r="AM198" s="48"/>
      <c r="AN198" s="48"/>
      <c r="AO198" s="48"/>
      <c r="AP198" s="47"/>
      <c r="AQ198" s="47"/>
      <c r="AR198" s="47"/>
      <c r="AS198" s="47"/>
      <c r="AT198" s="49" t="str">
        <f aca="false">IF(M198="","",IFERROR(VLOOKUP(M198,Settings!$A$6:$C$8,3,FALSE()),""))</f>
        <v/>
      </c>
      <c r="AU198" s="49" t="str">
        <f aca="false">IF(A198="","",IF(LEN(IF((B198="")+(D198="")+(G198="")+(H198="")+(I198="")+(M198="")+(N198="")+(O198="")+(R198="")+(AV198="")&gt;0,((B198="")+(D198="")+(G198="")+(H198="")+(I198="")+(M198="")+(N198="")+(O198="")+(R198="")+(AV198=""))&amp;" required field(s) blank. ","")&amp;IF(AND(M198="High",AK198=""),"High tier: impact assessment date missing. ","")&amp;IF(AND(M198="High",AL198=""),"High tier: bias test date missing. ","")&amp;IF(AND(M198="High",AM198=""),"High tier: kill switch test missing. ","")&amp;IF(AND(M198&lt;&gt;"High",OR(T198="Yes",N198="Decision")),"Check tier: decisions about people or sensitive data are mandatory High (T01). ","")&amp;IF(AND(OR(D198="Bought (SaaS or licensed)",D198="Embedded in vendor product"),AO198=""),"Vendor review date missing. ","")&amp;IF(AND(AB198="Yes",AC198=""),"Transfer mechanism missing. ","")&amp;IF(AND(P198="Yes",Q198=""),"List the tools it can call. ","")&amp;IF(AND(AG198="High-risk",AP198=""),"EU high-risk: technical file status missing. ",""))=0,"OK",TRIM(IF((B198="")+(D198="")+(G198="")+(H198="")+(I198="")+(M198="")+(N198="")+(O198="")+(R198="")+(AV198="")&gt;0,((B198="")+(D198="")+(G198="")+(H198="")+(I198="")+(M198="")+(N198="")+(O198="")+(R198="")+(AV198=""))&amp;" required field(s) blank. ","")&amp;IF(AND(M198="High",AK198=""),"High tier: impact assessment date missing. ","")&amp;IF(AND(M198="High",AL198=""),"High tier: bias test date missing. ","")&amp;IF(AND(M198="High",AM198=""),"High tier: kill switch test missing. ","")&amp;IF(AND(M198&lt;&gt;"High",OR(T198="Yes",N198="Decision")),"Check tier: decisions about people or sensitive data are mandatory High (T01). ","")&amp;IF(AND(OR(D198="Bought (SaaS or licensed)",D198="Embedded in vendor product"),AO198=""),"Vendor review date missing. ","")&amp;IF(AND(AB198="Yes",AC198=""),"Transfer mechanism missing. ","")&amp;IF(AND(P198="Yes",Q198=""),"List the tools it can call. ","")&amp;IF(AND(AG198="High-risk",AP198=""),"EU high-risk: technical file status missing. ",""))))</f>
        <v/>
      </c>
      <c r="AV198" s="47"/>
      <c r="AW198" s="48"/>
      <c r="AX198" s="48"/>
      <c r="AY198" s="50" t="str">
        <f aca="false">IF(OR(AX198="",M198=""),"",EDATE(AX198,IFERROR(VLOOKUP(M198,Settings!$A$6:$B$8,2,FALSE()),12)))</f>
        <v/>
      </c>
      <c r="AZ198" s="49" t="str">
        <f aca="true">IF(A198="","",IF(AV198="Retired","Retired",IF(AY198="","Set last review",IF(AY198&lt;TODAY(),"Overdue",IF(AY198-TODAY()&lt;=Settings!$B$12,"Due soon","On track")))))</f>
        <v/>
      </c>
      <c r="BA198" s="47"/>
    </row>
    <row r="199" customFormat="false" ht="15" hidden="false" customHeight="false" outlineLevel="0" collapsed="false">
      <c r="A199" s="46"/>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8"/>
      <c r="AL199" s="48"/>
      <c r="AM199" s="48"/>
      <c r="AN199" s="48"/>
      <c r="AO199" s="48"/>
      <c r="AP199" s="47"/>
      <c r="AQ199" s="47"/>
      <c r="AR199" s="47"/>
      <c r="AS199" s="47"/>
      <c r="AT199" s="49" t="str">
        <f aca="false">IF(M199="","",IFERROR(VLOOKUP(M199,Settings!$A$6:$C$8,3,FALSE()),""))</f>
        <v/>
      </c>
      <c r="AU199" s="49" t="str">
        <f aca="false">IF(A199="","",IF(LEN(IF((B199="")+(D199="")+(G199="")+(H199="")+(I199="")+(M199="")+(N199="")+(O199="")+(R199="")+(AV199="")&gt;0,((B199="")+(D199="")+(G199="")+(H199="")+(I199="")+(M199="")+(N199="")+(O199="")+(R199="")+(AV199=""))&amp;" required field(s) blank. ","")&amp;IF(AND(M199="High",AK199=""),"High tier: impact assessment date missing. ","")&amp;IF(AND(M199="High",AL199=""),"High tier: bias test date missing. ","")&amp;IF(AND(M199="High",AM199=""),"High tier: kill switch test missing. ","")&amp;IF(AND(M199&lt;&gt;"High",OR(T199="Yes",N199="Decision")),"Check tier: decisions about people or sensitive data are mandatory High (T01). ","")&amp;IF(AND(OR(D199="Bought (SaaS or licensed)",D199="Embedded in vendor product"),AO199=""),"Vendor review date missing. ","")&amp;IF(AND(AB199="Yes",AC199=""),"Transfer mechanism missing. ","")&amp;IF(AND(P199="Yes",Q199=""),"List the tools it can call. ","")&amp;IF(AND(AG199="High-risk",AP199=""),"EU high-risk: technical file status missing. ",""))=0,"OK",TRIM(IF((B199="")+(D199="")+(G199="")+(H199="")+(I199="")+(M199="")+(N199="")+(O199="")+(R199="")+(AV199="")&gt;0,((B199="")+(D199="")+(G199="")+(H199="")+(I199="")+(M199="")+(N199="")+(O199="")+(R199="")+(AV199=""))&amp;" required field(s) blank. ","")&amp;IF(AND(M199="High",AK199=""),"High tier: impact assessment date missing. ","")&amp;IF(AND(M199="High",AL199=""),"High tier: bias test date missing. ","")&amp;IF(AND(M199="High",AM199=""),"High tier: kill switch test missing. ","")&amp;IF(AND(M199&lt;&gt;"High",OR(T199="Yes",N199="Decision")),"Check tier: decisions about people or sensitive data are mandatory High (T01). ","")&amp;IF(AND(OR(D199="Bought (SaaS or licensed)",D199="Embedded in vendor product"),AO199=""),"Vendor review date missing. ","")&amp;IF(AND(AB199="Yes",AC199=""),"Transfer mechanism missing. ","")&amp;IF(AND(P199="Yes",Q199=""),"List the tools it can call. ","")&amp;IF(AND(AG199="High-risk",AP199=""),"EU high-risk: technical file status missing. ",""))))</f>
        <v/>
      </c>
      <c r="AV199" s="47"/>
      <c r="AW199" s="48"/>
      <c r="AX199" s="48"/>
      <c r="AY199" s="50" t="str">
        <f aca="false">IF(OR(AX199="",M199=""),"",EDATE(AX199,IFERROR(VLOOKUP(M199,Settings!$A$6:$B$8,2,FALSE()),12)))</f>
        <v/>
      </c>
      <c r="AZ199" s="49" t="str">
        <f aca="true">IF(A199="","",IF(AV199="Retired","Retired",IF(AY199="","Set last review",IF(AY199&lt;TODAY(),"Overdue",IF(AY199-TODAY()&lt;=Settings!$B$12,"Due soon","On track")))))</f>
        <v/>
      </c>
      <c r="BA199" s="47"/>
    </row>
    <row r="200" customFormat="false" ht="15" hidden="false" customHeight="false" outlineLevel="0" collapsed="false">
      <c r="A200" s="46"/>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8"/>
      <c r="AL200" s="48"/>
      <c r="AM200" s="48"/>
      <c r="AN200" s="48"/>
      <c r="AO200" s="48"/>
      <c r="AP200" s="47"/>
      <c r="AQ200" s="47"/>
      <c r="AR200" s="47"/>
      <c r="AS200" s="47"/>
      <c r="AT200" s="49" t="str">
        <f aca="false">IF(M200="","",IFERROR(VLOOKUP(M200,Settings!$A$6:$C$8,3,FALSE()),""))</f>
        <v/>
      </c>
      <c r="AU200" s="49" t="str">
        <f aca="false">IF(A200="","",IF(LEN(IF((B200="")+(D200="")+(G200="")+(H200="")+(I200="")+(M200="")+(N200="")+(O200="")+(R200="")+(AV200="")&gt;0,((B200="")+(D200="")+(G200="")+(H200="")+(I200="")+(M200="")+(N200="")+(O200="")+(R200="")+(AV200=""))&amp;" required field(s) blank. ","")&amp;IF(AND(M200="High",AK200=""),"High tier: impact assessment date missing. ","")&amp;IF(AND(M200="High",AL200=""),"High tier: bias test date missing. ","")&amp;IF(AND(M200="High",AM200=""),"High tier: kill switch test missing. ","")&amp;IF(AND(M200&lt;&gt;"High",OR(T200="Yes",N200="Decision")),"Check tier: decisions about people or sensitive data are mandatory High (T01). ","")&amp;IF(AND(OR(D200="Bought (SaaS or licensed)",D200="Embedded in vendor product"),AO200=""),"Vendor review date missing. ","")&amp;IF(AND(AB200="Yes",AC200=""),"Transfer mechanism missing. ","")&amp;IF(AND(P200="Yes",Q200=""),"List the tools it can call. ","")&amp;IF(AND(AG200="High-risk",AP200=""),"EU high-risk: technical file status missing. ",""))=0,"OK",TRIM(IF((B200="")+(D200="")+(G200="")+(H200="")+(I200="")+(M200="")+(N200="")+(O200="")+(R200="")+(AV200="")&gt;0,((B200="")+(D200="")+(G200="")+(H200="")+(I200="")+(M200="")+(N200="")+(O200="")+(R200="")+(AV200=""))&amp;" required field(s) blank. ","")&amp;IF(AND(M200="High",AK200=""),"High tier: impact assessment date missing. ","")&amp;IF(AND(M200="High",AL200=""),"High tier: bias test date missing. ","")&amp;IF(AND(M200="High",AM200=""),"High tier: kill switch test missing. ","")&amp;IF(AND(M200&lt;&gt;"High",OR(T200="Yes",N200="Decision")),"Check tier: decisions about people or sensitive data are mandatory High (T01). ","")&amp;IF(AND(OR(D200="Bought (SaaS or licensed)",D200="Embedded in vendor product"),AO200=""),"Vendor review date missing. ","")&amp;IF(AND(AB200="Yes",AC200=""),"Transfer mechanism missing. ","")&amp;IF(AND(P200="Yes",Q200=""),"List the tools it can call. ","")&amp;IF(AND(AG200="High-risk",AP200=""),"EU high-risk: technical file status missing. ",""))))</f>
        <v/>
      </c>
      <c r="AV200" s="47"/>
      <c r="AW200" s="48"/>
      <c r="AX200" s="48"/>
      <c r="AY200" s="50" t="str">
        <f aca="false">IF(OR(AX200="",M200=""),"",EDATE(AX200,IFERROR(VLOOKUP(M200,Settings!$A$6:$B$8,2,FALSE()),12)))</f>
        <v/>
      </c>
      <c r="AZ200" s="49" t="str">
        <f aca="true">IF(A200="","",IF(AV200="Retired","Retired",IF(AY200="","Set last review",IF(AY200&lt;TODAY(),"Overdue",IF(AY200-TODAY()&lt;=Settings!$B$12,"Due soon","On track")))))</f>
        <v/>
      </c>
      <c r="BA200" s="47"/>
    </row>
    <row r="201" customFormat="false" ht="15" hidden="false" customHeight="false" outlineLevel="0" collapsed="false">
      <c r="A201" s="46"/>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8"/>
      <c r="AL201" s="48"/>
      <c r="AM201" s="48"/>
      <c r="AN201" s="48"/>
      <c r="AO201" s="48"/>
      <c r="AP201" s="47"/>
      <c r="AQ201" s="47"/>
      <c r="AR201" s="47"/>
      <c r="AS201" s="47"/>
      <c r="AT201" s="49" t="str">
        <f aca="false">IF(M201="","",IFERROR(VLOOKUP(M201,Settings!$A$6:$C$8,3,FALSE()),""))</f>
        <v/>
      </c>
      <c r="AU201" s="49" t="str">
        <f aca="false">IF(A201="","",IF(LEN(IF((B201="")+(D201="")+(G201="")+(H201="")+(I201="")+(M201="")+(N201="")+(O201="")+(R201="")+(AV201="")&gt;0,((B201="")+(D201="")+(G201="")+(H201="")+(I201="")+(M201="")+(N201="")+(O201="")+(R201="")+(AV201=""))&amp;" required field(s) blank. ","")&amp;IF(AND(M201="High",AK201=""),"High tier: impact assessment date missing. ","")&amp;IF(AND(M201="High",AL201=""),"High tier: bias test date missing. ","")&amp;IF(AND(M201="High",AM201=""),"High tier: kill switch test missing. ","")&amp;IF(AND(M201&lt;&gt;"High",OR(T201="Yes",N201="Decision")),"Check tier: decisions about people or sensitive data are mandatory High (T01). ","")&amp;IF(AND(OR(D201="Bought (SaaS or licensed)",D201="Embedded in vendor product"),AO201=""),"Vendor review date missing. ","")&amp;IF(AND(AB201="Yes",AC201=""),"Transfer mechanism missing. ","")&amp;IF(AND(P201="Yes",Q201=""),"List the tools it can call. ","")&amp;IF(AND(AG201="High-risk",AP201=""),"EU high-risk: technical file status missing. ",""))=0,"OK",TRIM(IF((B201="")+(D201="")+(G201="")+(H201="")+(I201="")+(M201="")+(N201="")+(O201="")+(R201="")+(AV201="")&gt;0,((B201="")+(D201="")+(G201="")+(H201="")+(I201="")+(M201="")+(N201="")+(O201="")+(R201="")+(AV201=""))&amp;" required field(s) blank. ","")&amp;IF(AND(M201="High",AK201=""),"High tier: impact assessment date missing. ","")&amp;IF(AND(M201="High",AL201=""),"High tier: bias test date missing. ","")&amp;IF(AND(M201="High",AM201=""),"High tier: kill switch test missing. ","")&amp;IF(AND(M201&lt;&gt;"High",OR(T201="Yes",N201="Decision")),"Check tier: decisions about people or sensitive data are mandatory High (T01). ","")&amp;IF(AND(OR(D201="Bought (SaaS or licensed)",D201="Embedded in vendor product"),AO201=""),"Vendor review date missing. ","")&amp;IF(AND(AB201="Yes",AC201=""),"Transfer mechanism missing. ","")&amp;IF(AND(P201="Yes",Q201=""),"List the tools it can call. ","")&amp;IF(AND(AG201="High-risk",AP201=""),"EU high-risk: technical file status missing. ",""))))</f>
        <v/>
      </c>
      <c r="AV201" s="47"/>
      <c r="AW201" s="48"/>
      <c r="AX201" s="48"/>
      <c r="AY201" s="50" t="str">
        <f aca="false">IF(OR(AX201="",M201=""),"",EDATE(AX201,IFERROR(VLOOKUP(M201,Settings!$A$6:$B$8,2,FALSE()),12)))</f>
        <v/>
      </c>
      <c r="AZ201" s="49" t="str">
        <f aca="true">IF(A201="","",IF(AV201="Retired","Retired",IF(AY201="","Set last review",IF(AY201&lt;TODAY(),"Overdue",IF(AY201-TODAY()&lt;=Settings!$B$12,"Due soon","On track")))))</f>
        <v/>
      </c>
      <c r="BA201" s="47"/>
    </row>
    <row r="202" customFormat="false" ht="15" hidden="false" customHeight="false" outlineLevel="0" collapsed="false">
      <c r="A202" s="46"/>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8"/>
      <c r="AL202" s="48"/>
      <c r="AM202" s="48"/>
      <c r="AN202" s="48"/>
      <c r="AO202" s="48"/>
      <c r="AP202" s="47"/>
      <c r="AQ202" s="47"/>
      <c r="AR202" s="47"/>
      <c r="AS202" s="47"/>
      <c r="AT202" s="49" t="str">
        <f aca="false">IF(M202="","",IFERROR(VLOOKUP(M202,Settings!$A$6:$C$8,3,FALSE()),""))</f>
        <v/>
      </c>
      <c r="AU202" s="49" t="str">
        <f aca="false">IF(A202="","",IF(LEN(IF((B202="")+(D202="")+(G202="")+(H202="")+(I202="")+(M202="")+(N202="")+(O202="")+(R202="")+(AV202="")&gt;0,((B202="")+(D202="")+(G202="")+(H202="")+(I202="")+(M202="")+(N202="")+(O202="")+(R202="")+(AV202=""))&amp;" required field(s) blank. ","")&amp;IF(AND(M202="High",AK202=""),"High tier: impact assessment date missing. ","")&amp;IF(AND(M202="High",AL202=""),"High tier: bias test date missing. ","")&amp;IF(AND(M202="High",AM202=""),"High tier: kill switch test missing. ","")&amp;IF(AND(M202&lt;&gt;"High",OR(T202="Yes",N202="Decision")),"Check tier: decisions about people or sensitive data are mandatory High (T01). ","")&amp;IF(AND(OR(D202="Bought (SaaS or licensed)",D202="Embedded in vendor product"),AO202=""),"Vendor review date missing. ","")&amp;IF(AND(AB202="Yes",AC202=""),"Transfer mechanism missing. ","")&amp;IF(AND(P202="Yes",Q202=""),"List the tools it can call. ","")&amp;IF(AND(AG202="High-risk",AP202=""),"EU high-risk: technical file status missing. ",""))=0,"OK",TRIM(IF((B202="")+(D202="")+(G202="")+(H202="")+(I202="")+(M202="")+(N202="")+(O202="")+(R202="")+(AV202="")&gt;0,((B202="")+(D202="")+(G202="")+(H202="")+(I202="")+(M202="")+(N202="")+(O202="")+(R202="")+(AV202=""))&amp;" required field(s) blank. ","")&amp;IF(AND(M202="High",AK202=""),"High tier: impact assessment date missing. ","")&amp;IF(AND(M202="High",AL202=""),"High tier: bias test date missing. ","")&amp;IF(AND(M202="High",AM202=""),"High tier: kill switch test missing. ","")&amp;IF(AND(M202&lt;&gt;"High",OR(T202="Yes",N202="Decision")),"Check tier: decisions about people or sensitive data are mandatory High (T01). ","")&amp;IF(AND(OR(D202="Bought (SaaS or licensed)",D202="Embedded in vendor product"),AO202=""),"Vendor review date missing. ","")&amp;IF(AND(AB202="Yes",AC202=""),"Transfer mechanism missing. ","")&amp;IF(AND(P202="Yes",Q202=""),"List the tools it can call. ","")&amp;IF(AND(AG202="High-risk",AP202=""),"EU high-risk: technical file status missing. ",""))))</f>
        <v/>
      </c>
      <c r="AV202" s="47"/>
      <c r="AW202" s="48"/>
      <c r="AX202" s="48"/>
      <c r="AY202" s="50" t="str">
        <f aca="false">IF(OR(AX202="",M202=""),"",EDATE(AX202,IFERROR(VLOOKUP(M202,Settings!$A$6:$B$8,2,FALSE()),12)))</f>
        <v/>
      </c>
      <c r="AZ202" s="49" t="str">
        <f aca="true">IF(A202="","",IF(AV202="Retired","Retired",IF(AY202="","Set last review",IF(AY202&lt;TODAY(),"Overdue",IF(AY202-TODAY()&lt;=Settings!$B$12,"Due soon","On track")))))</f>
        <v/>
      </c>
      <c r="BA202" s="47"/>
    </row>
    <row r="203" customFormat="false" ht="15" hidden="false" customHeight="false" outlineLevel="0" collapsed="false">
      <c r="A203" s="46"/>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8"/>
      <c r="AL203" s="48"/>
      <c r="AM203" s="48"/>
      <c r="AN203" s="48"/>
      <c r="AO203" s="48"/>
      <c r="AP203" s="47"/>
      <c r="AQ203" s="47"/>
      <c r="AR203" s="47"/>
      <c r="AS203" s="47"/>
      <c r="AT203" s="49" t="str">
        <f aca="false">IF(M203="","",IFERROR(VLOOKUP(M203,Settings!$A$6:$C$8,3,FALSE()),""))</f>
        <v/>
      </c>
      <c r="AU203" s="49" t="str">
        <f aca="false">IF(A203="","",IF(LEN(IF((B203="")+(D203="")+(G203="")+(H203="")+(I203="")+(M203="")+(N203="")+(O203="")+(R203="")+(AV203="")&gt;0,((B203="")+(D203="")+(G203="")+(H203="")+(I203="")+(M203="")+(N203="")+(O203="")+(R203="")+(AV203=""))&amp;" required field(s) blank. ","")&amp;IF(AND(M203="High",AK203=""),"High tier: impact assessment date missing. ","")&amp;IF(AND(M203="High",AL203=""),"High tier: bias test date missing. ","")&amp;IF(AND(M203="High",AM203=""),"High tier: kill switch test missing. ","")&amp;IF(AND(M203&lt;&gt;"High",OR(T203="Yes",N203="Decision")),"Check tier: decisions about people or sensitive data are mandatory High (T01). ","")&amp;IF(AND(OR(D203="Bought (SaaS or licensed)",D203="Embedded in vendor product"),AO203=""),"Vendor review date missing. ","")&amp;IF(AND(AB203="Yes",AC203=""),"Transfer mechanism missing. ","")&amp;IF(AND(P203="Yes",Q203=""),"List the tools it can call. ","")&amp;IF(AND(AG203="High-risk",AP203=""),"EU high-risk: technical file status missing. ",""))=0,"OK",TRIM(IF((B203="")+(D203="")+(G203="")+(H203="")+(I203="")+(M203="")+(N203="")+(O203="")+(R203="")+(AV203="")&gt;0,((B203="")+(D203="")+(G203="")+(H203="")+(I203="")+(M203="")+(N203="")+(O203="")+(R203="")+(AV203=""))&amp;" required field(s) blank. ","")&amp;IF(AND(M203="High",AK203=""),"High tier: impact assessment date missing. ","")&amp;IF(AND(M203="High",AL203=""),"High tier: bias test date missing. ","")&amp;IF(AND(M203="High",AM203=""),"High tier: kill switch test missing. ","")&amp;IF(AND(M203&lt;&gt;"High",OR(T203="Yes",N203="Decision")),"Check tier: decisions about people or sensitive data are mandatory High (T01). ","")&amp;IF(AND(OR(D203="Bought (SaaS or licensed)",D203="Embedded in vendor product"),AO203=""),"Vendor review date missing. ","")&amp;IF(AND(AB203="Yes",AC203=""),"Transfer mechanism missing. ","")&amp;IF(AND(P203="Yes",Q203=""),"List the tools it can call. ","")&amp;IF(AND(AG203="High-risk",AP203=""),"EU high-risk: technical file status missing. ",""))))</f>
        <v/>
      </c>
      <c r="AV203" s="47"/>
      <c r="AW203" s="48"/>
      <c r="AX203" s="48"/>
      <c r="AY203" s="50" t="str">
        <f aca="false">IF(OR(AX203="",M203=""),"",EDATE(AX203,IFERROR(VLOOKUP(M203,Settings!$A$6:$B$8,2,FALSE()),12)))</f>
        <v/>
      </c>
      <c r="AZ203" s="49" t="str">
        <f aca="true">IF(A203="","",IF(AV203="Retired","Retired",IF(AY203="","Set last review",IF(AY203&lt;TODAY(),"Overdue",IF(AY203-TODAY()&lt;=Settings!$B$12,"Due soon","On track")))))</f>
        <v/>
      </c>
      <c r="BA203" s="47"/>
    </row>
    <row r="204" customFormat="false" ht="15" hidden="false" customHeight="false" outlineLevel="0" collapsed="false">
      <c r="A204" s="46"/>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8"/>
      <c r="AL204" s="48"/>
      <c r="AM204" s="48"/>
      <c r="AN204" s="48"/>
      <c r="AO204" s="48"/>
      <c r="AP204" s="47"/>
      <c r="AQ204" s="47"/>
      <c r="AR204" s="47"/>
      <c r="AS204" s="47"/>
      <c r="AT204" s="49" t="str">
        <f aca="false">IF(M204="","",IFERROR(VLOOKUP(M204,Settings!$A$6:$C$8,3,FALSE()),""))</f>
        <v/>
      </c>
      <c r="AU204" s="49" t="str">
        <f aca="false">IF(A204="","",IF(LEN(IF((B204="")+(D204="")+(G204="")+(H204="")+(I204="")+(M204="")+(N204="")+(O204="")+(R204="")+(AV204="")&gt;0,((B204="")+(D204="")+(G204="")+(H204="")+(I204="")+(M204="")+(N204="")+(O204="")+(R204="")+(AV204=""))&amp;" required field(s) blank. ","")&amp;IF(AND(M204="High",AK204=""),"High tier: impact assessment date missing. ","")&amp;IF(AND(M204="High",AL204=""),"High tier: bias test date missing. ","")&amp;IF(AND(M204="High",AM204=""),"High tier: kill switch test missing. ","")&amp;IF(AND(M204&lt;&gt;"High",OR(T204="Yes",N204="Decision")),"Check tier: decisions about people or sensitive data are mandatory High (T01). ","")&amp;IF(AND(OR(D204="Bought (SaaS or licensed)",D204="Embedded in vendor product"),AO204=""),"Vendor review date missing. ","")&amp;IF(AND(AB204="Yes",AC204=""),"Transfer mechanism missing. ","")&amp;IF(AND(P204="Yes",Q204=""),"List the tools it can call. ","")&amp;IF(AND(AG204="High-risk",AP204=""),"EU high-risk: technical file status missing. ",""))=0,"OK",TRIM(IF((B204="")+(D204="")+(G204="")+(H204="")+(I204="")+(M204="")+(N204="")+(O204="")+(R204="")+(AV204="")&gt;0,((B204="")+(D204="")+(G204="")+(H204="")+(I204="")+(M204="")+(N204="")+(O204="")+(R204="")+(AV204=""))&amp;" required field(s) blank. ","")&amp;IF(AND(M204="High",AK204=""),"High tier: impact assessment date missing. ","")&amp;IF(AND(M204="High",AL204=""),"High tier: bias test date missing. ","")&amp;IF(AND(M204="High",AM204=""),"High tier: kill switch test missing. ","")&amp;IF(AND(M204&lt;&gt;"High",OR(T204="Yes",N204="Decision")),"Check tier: decisions about people or sensitive data are mandatory High (T01). ","")&amp;IF(AND(OR(D204="Bought (SaaS or licensed)",D204="Embedded in vendor product"),AO204=""),"Vendor review date missing. ","")&amp;IF(AND(AB204="Yes",AC204=""),"Transfer mechanism missing. ","")&amp;IF(AND(P204="Yes",Q204=""),"List the tools it can call. ","")&amp;IF(AND(AG204="High-risk",AP204=""),"EU high-risk: technical file status missing. ",""))))</f>
        <v/>
      </c>
      <c r="AV204" s="47"/>
      <c r="AW204" s="48"/>
      <c r="AX204" s="48"/>
      <c r="AY204" s="50" t="str">
        <f aca="false">IF(OR(AX204="",M204=""),"",EDATE(AX204,IFERROR(VLOOKUP(M204,Settings!$A$6:$B$8,2,FALSE()),12)))</f>
        <v/>
      </c>
      <c r="AZ204" s="49" t="str">
        <f aca="true">IF(A204="","",IF(AV204="Retired","Retired",IF(AY204="","Set last review",IF(AY204&lt;TODAY(),"Overdue",IF(AY204-TODAY()&lt;=Settings!$B$12,"Due soon","On track")))))</f>
        <v/>
      </c>
      <c r="BA204" s="47"/>
    </row>
    <row r="205" customFormat="false" ht="15" hidden="false" customHeight="false" outlineLevel="0" collapsed="false">
      <c r="A205" s="46"/>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8"/>
      <c r="AL205" s="48"/>
      <c r="AM205" s="48"/>
      <c r="AN205" s="48"/>
      <c r="AO205" s="48"/>
      <c r="AP205" s="47"/>
      <c r="AQ205" s="47"/>
      <c r="AR205" s="47"/>
      <c r="AS205" s="47"/>
      <c r="AT205" s="49" t="str">
        <f aca="false">IF(M205="","",IFERROR(VLOOKUP(M205,Settings!$A$6:$C$8,3,FALSE()),""))</f>
        <v/>
      </c>
      <c r="AU205" s="49" t="str">
        <f aca="false">IF(A205="","",IF(LEN(IF((B205="")+(D205="")+(G205="")+(H205="")+(I205="")+(M205="")+(N205="")+(O205="")+(R205="")+(AV205="")&gt;0,((B205="")+(D205="")+(G205="")+(H205="")+(I205="")+(M205="")+(N205="")+(O205="")+(R205="")+(AV205=""))&amp;" required field(s) blank. ","")&amp;IF(AND(M205="High",AK205=""),"High tier: impact assessment date missing. ","")&amp;IF(AND(M205="High",AL205=""),"High tier: bias test date missing. ","")&amp;IF(AND(M205="High",AM205=""),"High tier: kill switch test missing. ","")&amp;IF(AND(M205&lt;&gt;"High",OR(T205="Yes",N205="Decision")),"Check tier: decisions about people or sensitive data are mandatory High (T01). ","")&amp;IF(AND(OR(D205="Bought (SaaS or licensed)",D205="Embedded in vendor product"),AO205=""),"Vendor review date missing. ","")&amp;IF(AND(AB205="Yes",AC205=""),"Transfer mechanism missing. ","")&amp;IF(AND(P205="Yes",Q205=""),"List the tools it can call. ","")&amp;IF(AND(AG205="High-risk",AP205=""),"EU high-risk: technical file status missing. ",""))=0,"OK",TRIM(IF((B205="")+(D205="")+(G205="")+(H205="")+(I205="")+(M205="")+(N205="")+(O205="")+(R205="")+(AV205="")&gt;0,((B205="")+(D205="")+(G205="")+(H205="")+(I205="")+(M205="")+(N205="")+(O205="")+(R205="")+(AV205=""))&amp;" required field(s) blank. ","")&amp;IF(AND(M205="High",AK205=""),"High tier: impact assessment date missing. ","")&amp;IF(AND(M205="High",AL205=""),"High tier: bias test date missing. ","")&amp;IF(AND(M205="High",AM205=""),"High tier: kill switch test missing. ","")&amp;IF(AND(M205&lt;&gt;"High",OR(T205="Yes",N205="Decision")),"Check tier: decisions about people or sensitive data are mandatory High (T01). ","")&amp;IF(AND(OR(D205="Bought (SaaS or licensed)",D205="Embedded in vendor product"),AO205=""),"Vendor review date missing. ","")&amp;IF(AND(AB205="Yes",AC205=""),"Transfer mechanism missing. ","")&amp;IF(AND(P205="Yes",Q205=""),"List the tools it can call. ","")&amp;IF(AND(AG205="High-risk",AP205=""),"EU high-risk: technical file status missing. ",""))))</f>
        <v/>
      </c>
      <c r="AV205" s="47"/>
      <c r="AW205" s="48"/>
      <c r="AX205" s="48"/>
      <c r="AY205" s="50" t="str">
        <f aca="false">IF(OR(AX205="",M205=""),"",EDATE(AX205,IFERROR(VLOOKUP(M205,Settings!$A$6:$B$8,2,FALSE()),12)))</f>
        <v/>
      </c>
      <c r="AZ205" s="49" t="str">
        <f aca="true">IF(A205="","",IF(AV205="Retired","Retired",IF(AY205="","Set last review",IF(AY205&lt;TODAY(),"Overdue",IF(AY205-TODAY()&lt;=Settings!$B$12,"Due soon","On track")))))</f>
        <v/>
      </c>
      <c r="BA205" s="47"/>
    </row>
    <row r="206" customFormat="false" ht="15" hidden="false" customHeight="false" outlineLevel="0" collapsed="false">
      <c r="A206" s="46"/>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8"/>
      <c r="AL206" s="48"/>
      <c r="AM206" s="48"/>
      <c r="AN206" s="48"/>
      <c r="AO206" s="48"/>
      <c r="AP206" s="47"/>
      <c r="AQ206" s="47"/>
      <c r="AR206" s="47"/>
      <c r="AS206" s="47"/>
      <c r="AT206" s="49" t="str">
        <f aca="false">IF(M206="","",IFERROR(VLOOKUP(M206,Settings!$A$6:$C$8,3,FALSE()),""))</f>
        <v/>
      </c>
      <c r="AU206" s="49" t="str">
        <f aca="false">IF(A206="","",IF(LEN(IF((B206="")+(D206="")+(G206="")+(H206="")+(I206="")+(M206="")+(N206="")+(O206="")+(R206="")+(AV206="")&gt;0,((B206="")+(D206="")+(G206="")+(H206="")+(I206="")+(M206="")+(N206="")+(O206="")+(R206="")+(AV206=""))&amp;" required field(s) blank. ","")&amp;IF(AND(M206="High",AK206=""),"High tier: impact assessment date missing. ","")&amp;IF(AND(M206="High",AL206=""),"High tier: bias test date missing. ","")&amp;IF(AND(M206="High",AM206=""),"High tier: kill switch test missing. ","")&amp;IF(AND(M206&lt;&gt;"High",OR(T206="Yes",N206="Decision")),"Check tier: decisions about people or sensitive data are mandatory High (T01). ","")&amp;IF(AND(OR(D206="Bought (SaaS or licensed)",D206="Embedded in vendor product"),AO206=""),"Vendor review date missing. ","")&amp;IF(AND(AB206="Yes",AC206=""),"Transfer mechanism missing. ","")&amp;IF(AND(P206="Yes",Q206=""),"List the tools it can call. ","")&amp;IF(AND(AG206="High-risk",AP206=""),"EU high-risk: technical file status missing. ",""))=0,"OK",TRIM(IF((B206="")+(D206="")+(G206="")+(H206="")+(I206="")+(M206="")+(N206="")+(O206="")+(R206="")+(AV206="")&gt;0,((B206="")+(D206="")+(G206="")+(H206="")+(I206="")+(M206="")+(N206="")+(O206="")+(R206="")+(AV206=""))&amp;" required field(s) blank. ","")&amp;IF(AND(M206="High",AK206=""),"High tier: impact assessment date missing. ","")&amp;IF(AND(M206="High",AL206=""),"High tier: bias test date missing. ","")&amp;IF(AND(M206="High",AM206=""),"High tier: kill switch test missing. ","")&amp;IF(AND(M206&lt;&gt;"High",OR(T206="Yes",N206="Decision")),"Check tier: decisions about people or sensitive data are mandatory High (T01). ","")&amp;IF(AND(OR(D206="Bought (SaaS or licensed)",D206="Embedded in vendor product"),AO206=""),"Vendor review date missing. ","")&amp;IF(AND(AB206="Yes",AC206=""),"Transfer mechanism missing. ","")&amp;IF(AND(P206="Yes",Q206=""),"List the tools it can call. ","")&amp;IF(AND(AG206="High-risk",AP206=""),"EU high-risk: technical file status missing. ",""))))</f>
        <v/>
      </c>
      <c r="AV206" s="47"/>
      <c r="AW206" s="48"/>
      <c r="AX206" s="48"/>
      <c r="AY206" s="50" t="str">
        <f aca="false">IF(OR(AX206="",M206=""),"",EDATE(AX206,IFERROR(VLOOKUP(M206,Settings!$A$6:$B$8,2,FALSE()),12)))</f>
        <v/>
      </c>
      <c r="AZ206" s="49" t="str">
        <f aca="true">IF(A206="","",IF(AV206="Retired","Retired",IF(AY206="","Set last review",IF(AY206&lt;TODAY(),"Overdue",IF(AY206-TODAY()&lt;=Settings!$B$12,"Due soon","On track")))))</f>
        <v/>
      </c>
      <c r="BA206" s="47"/>
    </row>
    <row r="207" customFormat="false" ht="15" hidden="false" customHeight="false" outlineLevel="0" collapsed="false">
      <c r="A207" s="46"/>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8"/>
      <c r="AL207" s="48"/>
      <c r="AM207" s="48"/>
      <c r="AN207" s="48"/>
      <c r="AO207" s="48"/>
      <c r="AP207" s="47"/>
      <c r="AQ207" s="47"/>
      <c r="AR207" s="47"/>
      <c r="AS207" s="47"/>
      <c r="AT207" s="49" t="str">
        <f aca="false">IF(M207="","",IFERROR(VLOOKUP(M207,Settings!$A$6:$C$8,3,FALSE()),""))</f>
        <v/>
      </c>
      <c r="AU207" s="49" t="str">
        <f aca="false">IF(A207="","",IF(LEN(IF((B207="")+(D207="")+(G207="")+(H207="")+(I207="")+(M207="")+(N207="")+(O207="")+(R207="")+(AV207="")&gt;0,((B207="")+(D207="")+(G207="")+(H207="")+(I207="")+(M207="")+(N207="")+(O207="")+(R207="")+(AV207=""))&amp;" required field(s) blank. ","")&amp;IF(AND(M207="High",AK207=""),"High tier: impact assessment date missing. ","")&amp;IF(AND(M207="High",AL207=""),"High tier: bias test date missing. ","")&amp;IF(AND(M207="High",AM207=""),"High tier: kill switch test missing. ","")&amp;IF(AND(M207&lt;&gt;"High",OR(T207="Yes",N207="Decision")),"Check tier: decisions about people or sensitive data are mandatory High (T01). ","")&amp;IF(AND(OR(D207="Bought (SaaS or licensed)",D207="Embedded in vendor product"),AO207=""),"Vendor review date missing. ","")&amp;IF(AND(AB207="Yes",AC207=""),"Transfer mechanism missing. ","")&amp;IF(AND(P207="Yes",Q207=""),"List the tools it can call. ","")&amp;IF(AND(AG207="High-risk",AP207=""),"EU high-risk: technical file status missing. ",""))=0,"OK",TRIM(IF((B207="")+(D207="")+(G207="")+(H207="")+(I207="")+(M207="")+(N207="")+(O207="")+(R207="")+(AV207="")&gt;0,((B207="")+(D207="")+(G207="")+(H207="")+(I207="")+(M207="")+(N207="")+(O207="")+(R207="")+(AV207=""))&amp;" required field(s) blank. ","")&amp;IF(AND(M207="High",AK207=""),"High tier: impact assessment date missing. ","")&amp;IF(AND(M207="High",AL207=""),"High tier: bias test date missing. ","")&amp;IF(AND(M207="High",AM207=""),"High tier: kill switch test missing. ","")&amp;IF(AND(M207&lt;&gt;"High",OR(T207="Yes",N207="Decision")),"Check tier: decisions about people or sensitive data are mandatory High (T01). ","")&amp;IF(AND(OR(D207="Bought (SaaS or licensed)",D207="Embedded in vendor product"),AO207=""),"Vendor review date missing. ","")&amp;IF(AND(AB207="Yes",AC207=""),"Transfer mechanism missing. ","")&amp;IF(AND(P207="Yes",Q207=""),"List the tools it can call. ","")&amp;IF(AND(AG207="High-risk",AP207=""),"EU high-risk: technical file status missing. ",""))))</f>
        <v/>
      </c>
      <c r="AV207" s="47"/>
      <c r="AW207" s="48"/>
      <c r="AX207" s="48"/>
      <c r="AY207" s="50" t="str">
        <f aca="false">IF(OR(AX207="",M207=""),"",EDATE(AX207,IFERROR(VLOOKUP(M207,Settings!$A$6:$B$8,2,FALSE()),12)))</f>
        <v/>
      </c>
      <c r="AZ207" s="49" t="str">
        <f aca="true">IF(A207="","",IF(AV207="Retired","Retired",IF(AY207="","Set last review",IF(AY207&lt;TODAY(),"Overdue",IF(AY207-TODAY()&lt;=Settings!$B$12,"Due soon","On track")))))</f>
        <v/>
      </c>
      <c r="BA207" s="47"/>
    </row>
    <row r="208" customFormat="false" ht="15" hidden="false" customHeight="false" outlineLevel="0" collapsed="false">
      <c r="A208" s="46"/>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8"/>
      <c r="AL208" s="48"/>
      <c r="AM208" s="48"/>
      <c r="AN208" s="48"/>
      <c r="AO208" s="48"/>
      <c r="AP208" s="47"/>
      <c r="AQ208" s="47"/>
      <c r="AR208" s="47"/>
      <c r="AS208" s="47"/>
      <c r="AT208" s="49" t="str">
        <f aca="false">IF(M208="","",IFERROR(VLOOKUP(M208,Settings!$A$6:$C$8,3,FALSE()),""))</f>
        <v/>
      </c>
      <c r="AU208" s="49" t="str">
        <f aca="false">IF(A208="","",IF(LEN(IF((B208="")+(D208="")+(G208="")+(H208="")+(I208="")+(M208="")+(N208="")+(O208="")+(R208="")+(AV208="")&gt;0,((B208="")+(D208="")+(G208="")+(H208="")+(I208="")+(M208="")+(N208="")+(O208="")+(R208="")+(AV208=""))&amp;" required field(s) blank. ","")&amp;IF(AND(M208="High",AK208=""),"High tier: impact assessment date missing. ","")&amp;IF(AND(M208="High",AL208=""),"High tier: bias test date missing. ","")&amp;IF(AND(M208="High",AM208=""),"High tier: kill switch test missing. ","")&amp;IF(AND(M208&lt;&gt;"High",OR(T208="Yes",N208="Decision")),"Check tier: decisions about people or sensitive data are mandatory High (T01). ","")&amp;IF(AND(OR(D208="Bought (SaaS or licensed)",D208="Embedded in vendor product"),AO208=""),"Vendor review date missing. ","")&amp;IF(AND(AB208="Yes",AC208=""),"Transfer mechanism missing. ","")&amp;IF(AND(P208="Yes",Q208=""),"List the tools it can call. ","")&amp;IF(AND(AG208="High-risk",AP208=""),"EU high-risk: technical file status missing. ",""))=0,"OK",TRIM(IF((B208="")+(D208="")+(G208="")+(H208="")+(I208="")+(M208="")+(N208="")+(O208="")+(R208="")+(AV208="")&gt;0,((B208="")+(D208="")+(G208="")+(H208="")+(I208="")+(M208="")+(N208="")+(O208="")+(R208="")+(AV208=""))&amp;" required field(s) blank. ","")&amp;IF(AND(M208="High",AK208=""),"High tier: impact assessment date missing. ","")&amp;IF(AND(M208="High",AL208=""),"High tier: bias test date missing. ","")&amp;IF(AND(M208="High",AM208=""),"High tier: kill switch test missing. ","")&amp;IF(AND(M208&lt;&gt;"High",OR(T208="Yes",N208="Decision")),"Check tier: decisions about people or sensitive data are mandatory High (T01). ","")&amp;IF(AND(OR(D208="Bought (SaaS or licensed)",D208="Embedded in vendor product"),AO208=""),"Vendor review date missing. ","")&amp;IF(AND(AB208="Yes",AC208=""),"Transfer mechanism missing. ","")&amp;IF(AND(P208="Yes",Q208=""),"List the tools it can call. ","")&amp;IF(AND(AG208="High-risk",AP208=""),"EU high-risk: technical file status missing. ",""))))</f>
        <v/>
      </c>
      <c r="AV208" s="47"/>
      <c r="AW208" s="48"/>
      <c r="AX208" s="48"/>
      <c r="AY208" s="50" t="str">
        <f aca="false">IF(OR(AX208="",M208=""),"",EDATE(AX208,IFERROR(VLOOKUP(M208,Settings!$A$6:$B$8,2,FALSE()),12)))</f>
        <v/>
      </c>
      <c r="AZ208" s="49" t="str">
        <f aca="true">IF(A208="","",IF(AV208="Retired","Retired",IF(AY208="","Set last review",IF(AY208&lt;TODAY(),"Overdue",IF(AY208-TODAY()&lt;=Settings!$B$12,"Due soon","On track")))))</f>
        <v/>
      </c>
      <c r="BA208" s="47"/>
    </row>
    <row r="209" customFormat="false" ht="15" hidden="false" customHeight="false" outlineLevel="0" collapsed="false">
      <c r="A209" s="46"/>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8"/>
      <c r="AL209" s="48"/>
      <c r="AM209" s="48"/>
      <c r="AN209" s="48"/>
      <c r="AO209" s="48"/>
      <c r="AP209" s="47"/>
      <c r="AQ209" s="47"/>
      <c r="AR209" s="47"/>
      <c r="AS209" s="47"/>
      <c r="AT209" s="49" t="str">
        <f aca="false">IF(M209="","",IFERROR(VLOOKUP(M209,Settings!$A$6:$C$8,3,FALSE()),""))</f>
        <v/>
      </c>
      <c r="AU209" s="49" t="str">
        <f aca="false">IF(A209="","",IF(LEN(IF((B209="")+(D209="")+(G209="")+(H209="")+(I209="")+(M209="")+(N209="")+(O209="")+(R209="")+(AV209="")&gt;0,((B209="")+(D209="")+(G209="")+(H209="")+(I209="")+(M209="")+(N209="")+(O209="")+(R209="")+(AV209=""))&amp;" required field(s) blank. ","")&amp;IF(AND(M209="High",AK209=""),"High tier: impact assessment date missing. ","")&amp;IF(AND(M209="High",AL209=""),"High tier: bias test date missing. ","")&amp;IF(AND(M209="High",AM209=""),"High tier: kill switch test missing. ","")&amp;IF(AND(M209&lt;&gt;"High",OR(T209="Yes",N209="Decision")),"Check tier: decisions about people or sensitive data are mandatory High (T01). ","")&amp;IF(AND(OR(D209="Bought (SaaS or licensed)",D209="Embedded in vendor product"),AO209=""),"Vendor review date missing. ","")&amp;IF(AND(AB209="Yes",AC209=""),"Transfer mechanism missing. ","")&amp;IF(AND(P209="Yes",Q209=""),"List the tools it can call. ","")&amp;IF(AND(AG209="High-risk",AP209=""),"EU high-risk: technical file status missing. ",""))=0,"OK",TRIM(IF((B209="")+(D209="")+(G209="")+(H209="")+(I209="")+(M209="")+(N209="")+(O209="")+(R209="")+(AV209="")&gt;0,((B209="")+(D209="")+(G209="")+(H209="")+(I209="")+(M209="")+(N209="")+(O209="")+(R209="")+(AV209=""))&amp;" required field(s) blank. ","")&amp;IF(AND(M209="High",AK209=""),"High tier: impact assessment date missing. ","")&amp;IF(AND(M209="High",AL209=""),"High tier: bias test date missing. ","")&amp;IF(AND(M209="High",AM209=""),"High tier: kill switch test missing. ","")&amp;IF(AND(M209&lt;&gt;"High",OR(T209="Yes",N209="Decision")),"Check tier: decisions about people or sensitive data are mandatory High (T01). ","")&amp;IF(AND(OR(D209="Bought (SaaS or licensed)",D209="Embedded in vendor product"),AO209=""),"Vendor review date missing. ","")&amp;IF(AND(AB209="Yes",AC209=""),"Transfer mechanism missing. ","")&amp;IF(AND(P209="Yes",Q209=""),"List the tools it can call. ","")&amp;IF(AND(AG209="High-risk",AP209=""),"EU high-risk: technical file status missing. ",""))))</f>
        <v/>
      </c>
      <c r="AV209" s="47"/>
      <c r="AW209" s="48"/>
      <c r="AX209" s="48"/>
      <c r="AY209" s="50" t="str">
        <f aca="false">IF(OR(AX209="",M209=""),"",EDATE(AX209,IFERROR(VLOOKUP(M209,Settings!$A$6:$B$8,2,FALSE()),12)))</f>
        <v/>
      </c>
      <c r="AZ209" s="49" t="str">
        <f aca="true">IF(A209="","",IF(AV209="Retired","Retired",IF(AY209="","Set last review",IF(AY209&lt;TODAY(),"Overdue",IF(AY209-TODAY()&lt;=Settings!$B$12,"Due soon","On track")))))</f>
        <v/>
      </c>
      <c r="BA209" s="47"/>
    </row>
    <row r="210" customFormat="false" ht="15" hidden="false" customHeight="false" outlineLevel="0" collapsed="false">
      <c r="A210" s="46"/>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8"/>
      <c r="AL210" s="48"/>
      <c r="AM210" s="48"/>
      <c r="AN210" s="48"/>
      <c r="AO210" s="48"/>
      <c r="AP210" s="47"/>
      <c r="AQ210" s="47"/>
      <c r="AR210" s="47"/>
      <c r="AS210" s="47"/>
      <c r="AT210" s="49" t="str">
        <f aca="false">IF(M210="","",IFERROR(VLOOKUP(M210,Settings!$A$6:$C$8,3,FALSE()),""))</f>
        <v/>
      </c>
      <c r="AU210" s="49" t="str">
        <f aca="false">IF(A210="","",IF(LEN(IF((B210="")+(D210="")+(G210="")+(H210="")+(I210="")+(M210="")+(N210="")+(O210="")+(R210="")+(AV210="")&gt;0,((B210="")+(D210="")+(G210="")+(H210="")+(I210="")+(M210="")+(N210="")+(O210="")+(R210="")+(AV210=""))&amp;" required field(s) blank. ","")&amp;IF(AND(M210="High",AK210=""),"High tier: impact assessment date missing. ","")&amp;IF(AND(M210="High",AL210=""),"High tier: bias test date missing. ","")&amp;IF(AND(M210="High",AM210=""),"High tier: kill switch test missing. ","")&amp;IF(AND(M210&lt;&gt;"High",OR(T210="Yes",N210="Decision")),"Check tier: decisions about people or sensitive data are mandatory High (T01). ","")&amp;IF(AND(OR(D210="Bought (SaaS or licensed)",D210="Embedded in vendor product"),AO210=""),"Vendor review date missing. ","")&amp;IF(AND(AB210="Yes",AC210=""),"Transfer mechanism missing. ","")&amp;IF(AND(P210="Yes",Q210=""),"List the tools it can call. ","")&amp;IF(AND(AG210="High-risk",AP210=""),"EU high-risk: technical file status missing. ",""))=0,"OK",TRIM(IF((B210="")+(D210="")+(G210="")+(H210="")+(I210="")+(M210="")+(N210="")+(O210="")+(R210="")+(AV210="")&gt;0,((B210="")+(D210="")+(G210="")+(H210="")+(I210="")+(M210="")+(N210="")+(O210="")+(R210="")+(AV210=""))&amp;" required field(s) blank. ","")&amp;IF(AND(M210="High",AK210=""),"High tier: impact assessment date missing. ","")&amp;IF(AND(M210="High",AL210=""),"High tier: bias test date missing. ","")&amp;IF(AND(M210="High",AM210=""),"High tier: kill switch test missing. ","")&amp;IF(AND(M210&lt;&gt;"High",OR(T210="Yes",N210="Decision")),"Check tier: decisions about people or sensitive data are mandatory High (T01). ","")&amp;IF(AND(OR(D210="Bought (SaaS or licensed)",D210="Embedded in vendor product"),AO210=""),"Vendor review date missing. ","")&amp;IF(AND(AB210="Yes",AC210=""),"Transfer mechanism missing. ","")&amp;IF(AND(P210="Yes",Q210=""),"List the tools it can call. ","")&amp;IF(AND(AG210="High-risk",AP210=""),"EU high-risk: technical file status missing. ",""))))</f>
        <v/>
      </c>
      <c r="AV210" s="47"/>
      <c r="AW210" s="48"/>
      <c r="AX210" s="48"/>
      <c r="AY210" s="50" t="str">
        <f aca="false">IF(OR(AX210="",M210=""),"",EDATE(AX210,IFERROR(VLOOKUP(M210,Settings!$A$6:$B$8,2,FALSE()),12)))</f>
        <v/>
      </c>
      <c r="AZ210" s="49" t="str">
        <f aca="true">IF(A210="","",IF(AV210="Retired","Retired",IF(AY210="","Set last review",IF(AY210&lt;TODAY(),"Overdue",IF(AY210-TODAY()&lt;=Settings!$B$12,"Due soon","On track")))))</f>
        <v/>
      </c>
      <c r="BA210" s="47"/>
    </row>
    <row r="211" customFormat="false" ht="15" hidden="false" customHeight="false" outlineLevel="0" collapsed="false">
      <c r="A211" s="46"/>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8"/>
      <c r="AL211" s="48"/>
      <c r="AM211" s="48"/>
      <c r="AN211" s="48"/>
      <c r="AO211" s="48"/>
      <c r="AP211" s="47"/>
      <c r="AQ211" s="47"/>
      <c r="AR211" s="47"/>
      <c r="AS211" s="47"/>
      <c r="AT211" s="49" t="str">
        <f aca="false">IF(M211="","",IFERROR(VLOOKUP(M211,Settings!$A$6:$C$8,3,FALSE()),""))</f>
        <v/>
      </c>
      <c r="AU211" s="49" t="str">
        <f aca="false">IF(A211="","",IF(LEN(IF((B211="")+(D211="")+(G211="")+(H211="")+(I211="")+(M211="")+(N211="")+(O211="")+(R211="")+(AV211="")&gt;0,((B211="")+(D211="")+(G211="")+(H211="")+(I211="")+(M211="")+(N211="")+(O211="")+(R211="")+(AV211=""))&amp;" required field(s) blank. ","")&amp;IF(AND(M211="High",AK211=""),"High tier: impact assessment date missing. ","")&amp;IF(AND(M211="High",AL211=""),"High tier: bias test date missing. ","")&amp;IF(AND(M211="High",AM211=""),"High tier: kill switch test missing. ","")&amp;IF(AND(M211&lt;&gt;"High",OR(T211="Yes",N211="Decision")),"Check tier: decisions about people or sensitive data are mandatory High (T01). ","")&amp;IF(AND(OR(D211="Bought (SaaS or licensed)",D211="Embedded in vendor product"),AO211=""),"Vendor review date missing. ","")&amp;IF(AND(AB211="Yes",AC211=""),"Transfer mechanism missing. ","")&amp;IF(AND(P211="Yes",Q211=""),"List the tools it can call. ","")&amp;IF(AND(AG211="High-risk",AP211=""),"EU high-risk: technical file status missing. ",""))=0,"OK",TRIM(IF((B211="")+(D211="")+(G211="")+(H211="")+(I211="")+(M211="")+(N211="")+(O211="")+(R211="")+(AV211="")&gt;0,((B211="")+(D211="")+(G211="")+(H211="")+(I211="")+(M211="")+(N211="")+(O211="")+(R211="")+(AV211=""))&amp;" required field(s) blank. ","")&amp;IF(AND(M211="High",AK211=""),"High tier: impact assessment date missing. ","")&amp;IF(AND(M211="High",AL211=""),"High tier: bias test date missing. ","")&amp;IF(AND(M211="High",AM211=""),"High tier: kill switch test missing. ","")&amp;IF(AND(M211&lt;&gt;"High",OR(T211="Yes",N211="Decision")),"Check tier: decisions about people or sensitive data are mandatory High (T01). ","")&amp;IF(AND(OR(D211="Bought (SaaS or licensed)",D211="Embedded in vendor product"),AO211=""),"Vendor review date missing. ","")&amp;IF(AND(AB211="Yes",AC211=""),"Transfer mechanism missing. ","")&amp;IF(AND(P211="Yes",Q211=""),"List the tools it can call. ","")&amp;IF(AND(AG211="High-risk",AP211=""),"EU high-risk: technical file status missing. ",""))))</f>
        <v/>
      </c>
      <c r="AV211" s="47"/>
      <c r="AW211" s="48"/>
      <c r="AX211" s="48"/>
      <c r="AY211" s="50" t="str">
        <f aca="false">IF(OR(AX211="",M211=""),"",EDATE(AX211,IFERROR(VLOOKUP(M211,Settings!$A$6:$B$8,2,FALSE()),12)))</f>
        <v/>
      </c>
      <c r="AZ211" s="49" t="str">
        <f aca="true">IF(A211="","",IF(AV211="Retired","Retired",IF(AY211="","Set last review",IF(AY211&lt;TODAY(),"Overdue",IF(AY211-TODAY()&lt;=Settings!$B$12,"Due soon","On track")))))</f>
        <v/>
      </c>
      <c r="BA211" s="47"/>
    </row>
    <row r="212" customFormat="false" ht="15" hidden="false" customHeight="false" outlineLevel="0" collapsed="false">
      <c r="A212" s="46"/>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8"/>
      <c r="AL212" s="48"/>
      <c r="AM212" s="48"/>
      <c r="AN212" s="48"/>
      <c r="AO212" s="48"/>
      <c r="AP212" s="47"/>
      <c r="AQ212" s="47"/>
      <c r="AR212" s="47"/>
      <c r="AS212" s="47"/>
      <c r="AT212" s="49" t="str">
        <f aca="false">IF(M212="","",IFERROR(VLOOKUP(M212,Settings!$A$6:$C$8,3,FALSE()),""))</f>
        <v/>
      </c>
      <c r="AU212" s="49" t="str">
        <f aca="false">IF(A212="","",IF(LEN(IF((B212="")+(D212="")+(G212="")+(H212="")+(I212="")+(M212="")+(N212="")+(O212="")+(R212="")+(AV212="")&gt;0,((B212="")+(D212="")+(G212="")+(H212="")+(I212="")+(M212="")+(N212="")+(O212="")+(R212="")+(AV212=""))&amp;" required field(s) blank. ","")&amp;IF(AND(M212="High",AK212=""),"High tier: impact assessment date missing. ","")&amp;IF(AND(M212="High",AL212=""),"High tier: bias test date missing. ","")&amp;IF(AND(M212="High",AM212=""),"High tier: kill switch test missing. ","")&amp;IF(AND(M212&lt;&gt;"High",OR(T212="Yes",N212="Decision")),"Check tier: decisions about people or sensitive data are mandatory High (T01). ","")&amp;IF(AND(OR(D212="Bought (SaaS or licensed)",D212="Embedded in vendor product"),AO212=""),"Vendor review date missing. ","")&amp;IF(AND(AB212="Yes",AC212=""),"Transfer mechanism missing. ","")&amp;IF(AND(P212="Yes",Q212=""),"List the tools it can call. ","")&amp;IF(AND(AG212="High-risk",AP212=""),"EU high-risk: technical file status missing. ",""))=0,"OK",TRIM(IF((B212="")+(D212="")+(G212="")+(H212="")+(I212="")+(M212="")+(N212="")+(O212="")+(R212="")+(AV212="")&gt;0,((B212="")+(D212="")+(G212="")+(H212="")+(I212="")+(M212="")+(N212="")+(O212="")+(R212="")+(AV212=""))&amp;" required field(s) blank. ","")&amp;IF(AND(M212="High",AK212=""),"High tier: impact assessment date missing. ","")&amp;IF(AND(M212="High",AL212=""),"High tier: bias test date missing. ","")&amp;IF(AND(M212="High",AM212=""),"High tier: kill switch test missing. ","")&amp;IF(AND(M212&lt;&gt;"High",OR(T212="Yes",N212="Decision")),"Check tier: decisions about people or sensitive data are mandatory High (T01). ","")&amp;IF(AND(OR(D212="Bought (SaaS or licensed)",D212="Embedded in vendor product"),AO212=""),"Vendor review date missing. ","")&amp;IF(AND(AB212="Yes",AC212=""),"Transfer mechanism missing. ","")&amp;IF(AND(P212="Yes",Q212=""),"List the tools it can call. ","")&amp;IF(AND(AG212="High-risk",AP212=""),"EU high-risk: technical file status missing. ",""))))</f>
        <v/>
      </c>
      <c r="AV212" s="47"/>
      <c r="AW212" s="48"/>
      <c r="AX212" s="48"/>
      <c r="AY212" s="50" t="str">
        <f aca="false">IF(OR(AX212="",M212=""),"",EDATE(AX212,IFERROR(VLOOKUP(M212,Settings!$A$6:$B$8,2,FALSE()),12)))</f>
        <v/>
      </c>
      <c r="AZ212" s="49" t="str">
        <f aca="true">IF(A212="","",IF(AV212="Retired","Retired",IF(AY212="","Set last review",IF(AY212&lt;TODAY(),"Overdue",IF(AY212-TODAY()&lt;=Settings!$B$12,"Due soon","On track")))))</f>
        <v/>
      </c>
      <c r="BA212" s="47"/>
    </row>
    <row r="213" customFormat="false" ht="15" hidden="false" customHeight="false" outlineLevel="0" collapsed="false">
      <c r="A213" s="46"/>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8"/>
      <c r="AL213" s="48"/>
      <c r="AM213" s="48"/>
      <c r="AN213" s="48"/>
      <c r="AO213" s="48"/>
      <c r="AP213" s="47"/>
      <c r="AQ213" s="47"/>
      <c r="AR213" s="47"/>
      <c r="AS213" s="47"/>
      <c r="AT213" s="49" t="str">
        <f aca="false">IF(M213="","",IFERROR(VLOOKUP(M213,Settings!$A$6:$C$8,3,FALSE()),""))</f>
        <v/>
      </c>
      <c r="AU213" s="49" t="str">
        <f aca="false">IF(A213="","",IF(LEN(IF((B213="")+(D213="")+(G213="")+(H213="")+(I213="")+(M213="")+(N213="")+(O213="")+(R213="")+(AV213="")&gt;0,((B213="")+(D213="")+(G213="")+(H213="")+(I213="")+(M213="")+(N213="")+(O213="")+(R213="")+(AV213=""))&amp;" required field(s) blank. ","")&amp;IF(AND(M213="High",AK213=""),"High tier: impact assessment date missing. ","")&amp;IF(AND(M213="High",AL213=""),"High tier: bias test date missing. ","")&amp;IF(AND(M213="High",AM213=""),"High tier: kill switch test missing. ","")&amp;IF(AND(M213&lt;&gt;"High",OR(T213="Yes",N213="Decision")),"Check tier: decisions about people or sensitive data are mandatory High (T01). ","")&amp;IF(AND(OR(D213="Bought (SaaS or licensed)",D213="Embedded in vendor product"),AO213=""),"Vendor review date missing. ","")&amp;IF(AND(AB213="Yes",AC213=""),"Transfer mechanism missing. ","")&amp;IF(AND(P213="Yes",Q213=""),"List the tools it can call. ","")&amp;IF(AND(AG213="High-risk",AP213=""),"EU high-risk: technical file status missing. ",""))=0,"OK",TRIM(IF((B213="")+(D213="")+(G213="")+(H213="")+(I213="")+(M213="")+(N213="")+(O213="")+(R213="")+(AV213="")&gt;0,((B213="")+(D213="")+(G213="")+(H213="")+(I213="")+(M213="")+(N213="")+(O213="")+(R213="")+(AV213=""))&amp;" required field(s) blank. ","")&amp;IF(AND(M213="High",AK213=""),"High tier: impact assessment date missing. ","")&amp;IF(AND(M213="High",AL213=""),"High tier: bias test date missing. ","")&amp;IF(AND(M213="High",AM213=""),"High tier: kill switch test missing. ","")&amp;IF(AND(M213&lt;&gt;"High",OR(T213="Yes",N213="Decision")),"Check tier: decisions about people or sensitive data are mandatory High (T01). ","")&amp;IF(AND(OR(D213="Bought (SaaS or licensed)",D213="Embedded in vendor product"),AO213=""),"Vendor review date missing. ","")&amp;IF(AND(AB213="Yes",AC213=""),"Transfer mechanism missing. ","")&amp;IF(AND(P213="Yes",Q213=""),"List the tools it can call. ","")&amp;IF(AND(AG213="High-risk",AP213=""),"EU high-risk: technical file status missing. ",""))))</f>
        <v/>
      </c>
      <c r="AV213" s="47"/>
      <c r="AW213" s="48"/>
      <c r="AX213" s="48"/>
      <c r="AY213" s="50" t="str">
        <f aca="false">IF(OR(AX213="",M213=""),"",EDATE(AX213,IFERROR(VLOOKUP(M213,Settings!$A$6:$B$8,2,FALSE()),12)))</f>
        <v/>
      </c>
      <c r="AZ213" s="49" t="str">
        <f aca="true">IF(A213="","",IF(AV213="Retired","Retired",IF(AY213="","Set last review",IF(AY213&lt;TODAY(),"Overdue",IF(AY213-TODAY()&lt;=Settings!$B$12,"Due soon","On track")))))</f>
        <v/>
      </c>
      <c r="BA213" s="47"/>
    </row>
    <row r="214" customFormat="false" ht="15" hidden="false" customHeight="false" outlineLevel="0" collapsed="false">
      <c r="A214" s="46"/>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8"/>
      <c r="AL214" s="48"/>
      <c r="AM214" s="48"/>
      <c r="AN214" s="48"/>
      <c r="AO214" s="48"/>
      <c r="AP214" s="47"/>
      <c r="AQ214" s="47"/>
      <c r="AR214" s="47"/>
      <c r="AS214" s="47"/>
      <c r="AT214" s="49" t="str">
        <f aca="false">IF(M214="","",IFERROR(VLOOKUP(M214,Settings!$A$6:$C$8,3,FALSE()),""))</f>
        <v/>
      </c>
      <c r="AU214" s="49" t="str">
        <f aca="false">IF(A214="","",IF(LEN(IF((B214="")+(D214="")+(G214="")+(H214="")+(I214="")+(M214="")+(N214="")+(O214="")+(R214="")+(AV214="")&gt;0,((B214="")+(D214="")+(G214="")+(H214="")+(I214="")+(M214="")+(N214="")+(O214="")+(R214="")+(AV214=""))&amp;" required field(s) blank. ","")&amp;IF(AND(M214="High",AK214=""),"High tier: impact assessment date missing. ","")&amp;IF(AND(M214="High",AL214=""),"High tier: bias test date missing. ","")&amp;IF(AND(M214="High",AM214=""),"High tier: kill switch test missing. ","")&amp;IF(AND(M214&lt;&gt;"High",OR(T214="Yes",N214="Decision")),"Check tier: decisions about people or sensitive data are mandatory High (T01). ","")&amp;IF(AND(OR(D214="Bought (SaaS or licensed)",D214="Embedded in vendor product"),AO214=""),"Vendor review date missing. ","")&amp;IF(AND(AB214="Yes",AC214=""),"Transfer mechanism missing. ","")&amp;IF(AND(P214="Yes",Q214=""),"List the tools it can call. ","")&amp;IF(AND(AG214="High-risk",AP214=""),"EU high-risk: technical file status missing. ",""))=0,"OK",TRIM(IF((B214="")+(D214="")+(G214="")+(H214="")+(I214="")+(M214="")+(N214="")+(O214="")+(R214="")+(AV214="")&gt;0,((B214="")+(D214="")+(G214="")+(H214="")+(I214="")+(M214="")+(N214="")+(O214="")+(R214="")+(AV214=""))&amp;" required field(s) blank. ","")&amp;IF(AND(M214="High",AK214=""),"High tier: impact assessment date missing. ","")&amp;IF(AND(M214="High",AL214=""),"High tier: bias test date missing. ","")&amp;IF(AND(M214="High",AM214=""),"High tier: kill switch test missing. ","")&amp;IF(AND(M214&lt;&gt;"High",OR(T214="Yes",N214="Decision")),"Check tier: decisions about people or sensitive data are mandatory High (T01). ","")&amp;IF(AND(OR(D214="Bought (SaaS or licensed)",D214="Embedded in vendor product"),AO214=""),"Vendor review date missing. ","")&amp;IF(AND(AB214="Yes",AC214=""),"Transfer mechanism missing. ","")&amp;IF(AND(P214="Yes",Q214=""),"List the tools it can call. ","")&amp;IF(AND(AG214="High-risk",AP214=""),"EU high-risk: technical file status missing. ",""))))</f>
        <v/>
      </c>
      <c r="AV214" s="47"/>
      <c r="AW214" s="48"/>
      <c r="AX214" s="48"/>
      <c r="AY214" s="50" t="str">
        <f aca="false">IF(OR(AX214="",M214=""),"",EDATE(AX214,IFERROR(VLOOKUP(M214,Settings!$A$6:$B$8,2,FALSE()),12)))</f>
        <v/>
      </c>
      <c r="AZ214" s="49" t="str">
        <f aca="true">IF(A214="","",IF(AV214="Retired","Retired",IF(AY214="","Set last review",IF(AY214&lt;TODAY(),"Overdue",IF(AY214-TODAY()&lt;=Settings!$B$12,"Due soon","On track")))))</f>
        <v/>
      </c>
      <c r="BA214" s="47"/>
    </row>
    <row r="215" customFormat="false" ht="15" hidden="false" customHeight="false" outlineLevel="0" collapsed="false">
      <c r="A215" s="46"/>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8"/>
      <c r="AL215" s="48"/>
      <c r="AM215" s="48"/>
      <c r="AN215" s="48"/>
      <c r="AO215" s="48"/>
      <c r="AP215" s="47"/>
      <c r="AQ215" s="47"/>
      <c r="AR215" s="47"/>
      <c r="AS215" s="47"/>
      <c r="AT215" s="49" t="str">
        <f aca="false">IF(M215="","",IFERROR(VLOOKUP(M215,Settings!$A$6:$C$8,3,FALSE()),""))</f>
        <v/>
      </c>
      <c r="AU215" s="49" t="str">
        <f aca="false">IF(A215="","",IF(LEN(IF((B215="")+(D215="")+(G215="")+(H215="")+(I215="")+(M215="")+(N215="")+(O215="")+(R215="")+(AV215="")&gt;0,((B215="")+(D215="")+(G215="")+(H215="")+(I215="")+(M215="")+(N215="")+(O215="")+(R215="")+(AV215=""))&amp;" required field(s) blank. ","")&amp;IF(AND(M215="High",AK215=""),"High tier: impact assessment date missing. ","")&amp;IF(AND(M215="High",AL215=""),"High tier: bias test date missing. ","")&amp;IF(AND(M215="High",AM215=""),"High tier: kill switch test missing. ","")&amp;IF(AND(M215&lt;&gt;"High",OR(T215="Yes",N215="Decision")),"Check tier: decisions about people or sensitive data are mandatory High (T01). ","")&amp;IF(AND(OR(D215="Bought (SaaS or licensed)",D215="Embedded in vendor product"),AO215=""),"Vendor review date missing. ","")&amp;IF(AND(AB215="Yes",AC215=""),"Transfer mechanism missing. ","")&amp;IF(AND(P215="Yes",Q215=""),"List the tools it can call. ","")&amp;IF(AND(AG215="High-risk",AP215=""),"EU high-risk: technical file status missing. ",""))=0,"OK",TRIM(IF((B215="")+(D215="")+(G215="")+(H215="")+(I215="")+(M215="")+(N215="")+(O215="")+(R215="")+(AV215="")&gt;0,((B215="")+(D215="")+(G215="")+(H215="")+(I215="")+(M215="")+(N215="")+(O215="")+(R215="")+(AV215=""))&amp;" required field(s) blank. ","")&amp;IF(AND(M215="High",AK215=""),"High tier: impact assessment date missing. ","")&amp;IF(AND(M215="High",AL215=""),"High tier: bias test date missing. ","")&amp;IF(AND(M215="High",AM215=""),"High tier: kill switch test missing. ","")&amp;IF(AND(M215&lt;&gt;"High",OR(T215="Yes",N215="Decision")),"Check tier: decisions about people or sensitive data are mandatory High (T01). ","")&amp;IF(AND(OR(D215="Bought (SaaS or licensed)",D215="Embedded in vendor product"),AO215=""),"Vendor review date missing. ","")&amp;IF(AND(AB215="Yes",AC215=""),"Transfer mechanism missing. ","")&amp;IF(AND(P215="Yes",Q215=""),"List the tools it can call. ","")&amp;IF(AND(AG215="High-risk",AP215=""),"EU high-risk: technical file status missing. ",""))))</f>
        <v/>
      </c>
      <c r="AV215" s="47"/>
      <c r="AW215" s="48"/>
      <c r="AX215" s="48"/>
      <c r="AY215" s="50" t="str">
        <f aca="false">IF(OR(AX215="",M215=""),"",EDATE(AX215,IFERROR(VLOOKUP(M215,Settings!$A$6:$B$8,2,FALSE()),12)))</f>
        <v/>
      </c>
      <c r="AZ215" s="49" t="str">
        <f aca="true">IF(A215="","",IF(AV215="Retired","Retired",IF(AY215="","Set last review",IF(AY215&lt;TODAY(),"Overdue",IF(AY215-TODAY()&lt;=Settings!$B$12,"Due soon","On track")))))</f>
        <v/>
      </c>
      <c r="BA215" s="47"/>
    </row>
    <row r="216" customFormat="false" ht="15" hidden="false" customHeight="false" outlineLevel="0" collapsed="false">
      <c r="A216" s="46"/>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8"/>
      <c r="AL216" s="48"/>
      <c r="AM216" s="48"/>
      <c r="AN216" s="48"/>
      <c r="AO216" s="48"/>
      <c r="AP216" s="47"/>
      <c r="AQ216" s="47"/>
      <c r="AR216" s="47"/>
      <c r="AS216" s="47"/>
      <c r="AT216" s="49" t="str">
        <f aca="false">IF(M216="","",IFERROR(VLOOKUP(M216,Settings!$A$6:$C$8,3,FALSE()),""))</f>
        <v/>
      </c>
      <c r="AU216" s="49" t="str">
        <f aca="false">IF(A216="","",IF(LEN(IF((B216="")+(D216="")+(G216="")+(H216="")+(I216="")+(M216="")+(N216="")+(O216="")+(R216="")+(AV216="")&gt;0,((B216="")+(D216="")+(G216="")+(H216="")+(I216="")+(M216="")+(N216="")+(O216="")+(R216="")+(AV216=""))&amp;" required field(s) blank. ","")&amp;IF(AND(M216="High",AK216=""),"High tier: impact assessment date missing. ","")&amp;IF(AND(M216="High",AL216=""),"High tier: bias test date missing. ","")&amp;IF(AND(M216="High",AM216=""),"High tier: kill switch test missing. ","")&amp;IF(AND(M216&lt;&gt;"High",OR(T216="Yes",N216="Decision")),"Check tier: decisions about people or sensitive data are mandatory High (T01). ","")&amp;IF(AND(OR(D216="Bought (SaaS or licensed)",D216="Embedded in vendor product"),AO216=""),"Vendor review date missing. ","")&amp;IF(AND(AB216="Yes",AC216=""),"Transfer mechanism missing. ","")&amp;IF(AND(P216="Yes",Q216=""),"List the tools it can call. ","")&amp;IF(AND(AG216="High-risk",AP216=""),"EU high-risk: technical file status missing. ",""))=0,"OK",TRIM(IF((B216="")+(D216="")+(G216="")+(H216="")+(I216="")+(M216="")+(N216="")+(O216="")+(R216="")+(AV216="")&gt;0,((B216="")+(D216="")+(G216="")+(H216="")+(I216="")+(M216="")+(N216="")+(O216="")+(R216="")+(AV216=""))&amp;" required field(s) blank. ","")&amp;IF(AND(M216="High",AK216=""),"High tier: impact assessment date missing. ","")&amp;IF(AND(M216="High",AL216=""),"High tier: bias test date missing. ","")&amp;IF(AND(M216="High",AM216=""),"High tier: kill switch test missing. ","")&amp;IF(AND(M216&lt;&gt;"High",OR(T216="Yes",N216="Decision")),"Check tier: decisions about people or sensitive data are mandatory High (T01). ","")&amp;IF(AND(OR(D216="Bought (SaaS or licensed)",D216="Embedded in vendor product"),AO216=""),"Vendor review date missing. ","")&amp;IF(AND(AB216="Yes",AC216=""),"Transfer mechanism missing. ","")&amp;IF(AND(P216="Yes",Q216=""),"List the tools it can call. ","")&amp;IF(AND(AG216="High-risk",AP216=""),"EU high-risk: technical file status missing. ",""))))</f>
        <v/>
      </c>
      <c r="AV216" s="47"/>
      <c r="AW216" s="48"/>
      <c r="AX216" s="48"/>
      <c r="AY216" s="50" t="str">
        <f aca="false">IF(OR(AX216="",M216=""),"",EDATE(AX216,IFERROR(VLOOKUP(M216,Settings!$A$6:$B$8,2,FALSE()),12)))</f>
        <v/>
      </c>
      <c r="AZ216" s="49" t="str">
        <f aca="true">IF(A216="","",IF(AV216="Retired","Retired",IF(AY216="","Set last review",IF(AY216&lt;TODAY(),"Overdue",IF(AY216-TODAY()&lt;=Settings!$B$12,"Due soon","On track")))))</f>
        <v/>
      </c>
      <c r="BA216" s="47"/>
    </row>
    <row r="217" customFormat="false" ht="15" hidden="false" customHeight="false" outlineLevel="0" collapsed="false">
      <c r="A217" s="46"/>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8"/>
      <c r="AL217" s="48"/>
      <c r="AM217" s="48"/>
      <c r="AN217" s="48"/>
      <c r="AO217" s="48"/>
      <c r="AP217" s="47"/>
      <c r="AQ217" s="47"/>
      <c r="AR217" s="47"/>
      <c r="AS217" s="47"/>
      <c r="AT217" s="49" t="str">
        <f aca="false">IF(M217="","",IFERROR(VLOOKUP(M217,Settings!$A$6:$C$8,3,FALSE()),""))</f>
        <v/>
      </c>
      <c r="AU217" s="49" t="str">
        <f aca="false">IF(A217="","",IF(LEN(IF((B217="")+(D217="")+(G217="")+(H217="")+(I217="")+(M217="")+(N217="")+(O217="")+(R217="")+(AV217="")&gt;0,((B217="")+(D217="")+(G217="")+(H217="")+(I217="")+(M217="")+(N217="")+(O217="")+(R217="")+(AV217=""))&amp;" required field(s) blank. ","")&amp;IF(AND(M217="High",AK217=""),"High tier: impact assessment date missing. ","")&amp;IF(AND(M217="High",AL217=""),"High tier: bias test date missing. ","")&amp;IF(AND(M217="High",AM217=""),"High tier: kill switch test missing. ","")&amp;IF(AND(M217&lt;&gt;"High",OR(T217="Yes",N217="Decision")),"Check tier: decisions about people or sensitive data are mandatory High (T01). ","")&amp;IF(AND(OR(D217="Bought (SaaS or licensed)",D217="Embedded in vendor product"),AO217=""),"Vendor review date missing. ","")&amp;IF(AND(AB217="Yes",AC217=""),"Transfer mechanism missing. ","")&amp;IF(AND(P217="Yes",Q217=""),"List the tools it can call. ","")&amp;IF(AND(AG217="High-risk",AP217=""),"EU high-risk: technical file status missing. ",""))=0,"OK",TRIM(IF((B217="")+(D217="")+(G217="")+(H217="")+(I217="")+(M217="")+(N217="")+(O217="")+(R217="")+(AV217="")&gt;0,((B217="")+(D217="")+(G217="")+(H217="")+(I217="")+(M217="")+(N217="")+(O217="")+(R217="")+(AV217=""))&amp;" required field(s) blank. ","")&amp;IF(AND(M217="High",AK217=""),"High tier: impact assessment date missing. ","")&amp;IF(AND(M217="High",AL217=""),"High tier: bias test date missing. ","")&amp;IF(AND(M217="High",AM217=""),"High tier: kill switch test missing. ","")&amp;IF(AND(M217&lt;&gt;"High",OR(T217="Yes",N217="Decision")),"Check tier: decisions about people or sensitive data are mandatory High (T01). ","")&amp;IF(AND(OR(D217="Bought (SaaS or licensed)",D217="Embedded in vendor product"),AO217=""),"Vendor review date missing. ","")&amp;IF(AND(AB217="Yes",AC217=""),"Transfer mechanism missing. ","")&amp;IF(AND(P217="Yes",Q217=""),"List the tools it can call. ","")&amp;IF(AND(AG217="High-risk",AP217=""),"EU high-risk: technical file status missing. ",""))))</f>
        <v/>
      </c>
      <c r="AV217" s="47"/>
      <c r="AW217" s="48"/>
      <c r="AX217" s="48"/>
      <c r="AY217" s="50" t="str">
        <f aca="false">IF(OR(AX217="",M217=""),"",EDATE(AX217,IFERROR(VLOOKUP(M217,Settings!$A$6:$B$8,2,FALSE()),12)))</f>
        <v/>
      </c>
      <c r="AZ217" s="49" t="str">
        <f aca="true">IF(A217="","",IF(AV217="Retired","Retired",IF(AY217="","Set last review",IF(AY217&lt;TODAY(),"Overdue",IF(AY217-TODAY()&lt;=Settings!$B$12,"Due soon","On track")))))</f>
        <v/>
      </c>
      <c r="BA217" s="47"/>
    </row>
    <row r="218" customFormat="false" ht="15" hidden="false" customHeight="false" outlineLevel="0" collapsed="false">
      <c r="A218" s="46"/>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8"/>
      <c r="AL218" s="48"/>
      <c r="AM218" s="48"/>
      <c r="AN218" s="48"/>
      <c r="AO218" s="48"/>
      <c r="AP218" s="47"/>
      <c r="AQ218" s="47"/>
      <c r="AR218" s="47"/>
      <c r="AS218" s="47"/>
      <c r="AT218" s="49" t="str">
        <f aca="false">IF(M218="","",IFERROR(VLOOKUP(M218,Settings!$A$6:$C$8,3,FALSE()),""))</f>
        <v/>
      </c>
      <c r="AU218" s="49" t="str">
        <f aca="false">IF(A218="","",IF(LEN(IF((B218="")+(D218="")+(G218="")+(H218="")+(I218="")+(M218="")+(N218="")+(O218="")+(R218="")+(AV218="")&gt;0,((B218="")+(D218="")+(G218="")+(H218="")+(I218="")+(M218="")+(N218="")+(O218="")+(R218="")+(AV218=""))&amp;" required field(s) blank. ","")&amp;IF(AND(M218="High",AK218=""),"High tier: impact assessment date missing. ","")&amp;IF(AND(M218="High",AL218=""),"High tier: bias test date missing. ","")&amp;IF(AND(M218="High",AM218=""),"High tier: kill switch test missing. ","")&amp;IF(AND(M218&lt;&gt;"High",OR(T218="Yes",N218="Decision")),"Check tier: decisions about people or sensitive data are mandatory High (T01). ","")&amp;IF(AND(OR(D218="Bought (SaaS or licensed)",D218="Embedded in vendor product"),AO218=""),"Vendor review date missing. ","")&amp;IF(AND(AB218="Yes",AC218=""),"Transfer mechanism missing. ","")&amp;IF(AND(P218="Yes",Q218=""),"List the tools it can call. ","")&amp;IF(AND(AG218="High-risk",AP218=""),"EU high-risk: technical file status missing. ",""))=0,"OK",TRIM(IF((B218="")+(D218="")+(G218="")+(H218="")+(I218="")+(M218="")+(N218="")+(O218="")+(R218="")+(AV218="")&gt;0,((B218="")+(D218="")+(G218="")+(H218="")+(I218="")+(M218="")+(N218="")+(O218="")+(R218="")+(AV218=""))&amp;" required field(s) blank. ","")&amp;IF(AND(M218="High",AK218=""),"High tier: impact assessment date missing. ","")&amp;IF(AND(M218="High",AL218=""),"High tier: bias test date missing. ","")&amp;IF(AND(M218="High",AM218=""),"High tier: kill switch test missing. ","")&amp;IF(AND(M218&lt;&gt;"High",OR(T218="Yes",N218="Decision")),"Check tier: decisions about people or sensitive data are mandatory High (T01). ","")&amp;IF(AND(OR(D218="Bought (SaaS or licensed)",D218="Embedded in vendor product"),AO218=""),"Vendor review date missing. ","")&amp;IF(AND(AB218="Yes",AC218=""),"Transfer mechanism missing. ","")&amp;IF(AND(P218="Yes",Q218=""),"List the tools it can call. ","")&amp;IF(AND(AG218="High-risk",AP218=""),"EU high-risk: technical file status missing. ",""))))</f>
        <v/>
      </c>
      <c r="AV218" s="47"/>
      <c r="AW218" s="48"/>
      <c r="AX218" s="48"/>
      <c r="AY218" s="50" t="str">
        <f aca="false">IF(OR(AX218="",M218=""),"",EDATE(AX218,IFERROR(VLOOKUP(M218,Settings!$A$6:$B$8,2,FALSE()),12)))</f>
        <v/>
      </c>
      <c r="AZ218" s="49" t="str">
        <f aca="true">IF(A218="","",IF(AV218="Retired","Retired",IF(AY218="","Set last review",IF(AY218&lt;TODAY(),"Overdue",IF(AY218-TODAY()&lt;=Settings!$B$12,"Due soon","On track")))))</f>
        <v/>
      </c>
      <c r="BA218" s="47"/>
    </row>
    <row r="219" customFormat="false" ht="15" hidden="false" customHeight="false" outlineLevel="0" collapsed="false">
      <c r="A219" s="46"/>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8"/>
      <c r="AL219" s="48"/>
      <c r="AM219" s="48"/>
      <c r="AN219" s="48"/>
      <c r="AO219" s="48"/>
      <c r="AP219" s="47"/>
      <c r="AQ219" s="47"/>
      <c r="AR219" s="47"/>
      <c r="AS219" s="47"/>
      <c r="AT219" s="49" t="str">
        <f aca="false">IF(M219="","",IFERROR(VLOOKUP(M219,Settings!$A$6:$C$8,3,FALSE()),""))</f>
        <v/>
      </c>
      <c r="AU219" s="49" t="str">
        <f aca="false">IF(A219="","",IF(LEN(IF((B219="")+(D219="")+(G219="")+(H219="")+(I219="")+(M219="")+(N219="")+(O219="")+(R219="")+(AV219="")&gt;0,((B219="")+(D219="")+(G219="")+(H219="")+(I219="")+(M219="")+(N219="")+(O219="")+(R219="")+(AV219=""))&amp;" required field(s) blank. ","")&amp;IF(AND(M219="High",AK219=""),"High tier: impact assessment date missing. ","")&amp;IF(AND(M219="High",AL219=""),"High tier: bias test date missing. ","")&amp;IF(AND(M219="High",AM219=""),"High tier: kill switch test missing. ","")&amp;IF(AND(M219&lt;&gt;"High",OR(T219="Yes",N219="Decision")),"Check tier: decisions about people or sensitive data are mandatory High (T01). ","")&amp;IF(AND(OR(D219="Bought (SaaS or licensed)",D219="Embedded in vendor product"),AO219=""),"Vendor review date missing. ","")&amp;IF(AND(AB219="Yes",AC219=""),"Transfer mechanism missing. ","")&amp;IF(AND(P219="Yes",Q219=""),"List the tools it can call. ","")&amp;IF(AND(AG219="High-risk",AP219=""),"EU high-risk: technical file status missing. ",""))=0,"OK",TRIM(IF((B219="")+(D219="")+(G219="")+(H219="")+(I219="")+(M219="")+(N219="")+(O219="")+(R219="")+(AV219="")&gt;0,((B219="")+(D219="")+(G219="")+(H219="")+(I219="")+(M219="")+(N219="")+(O219="")+(R219="")+(AV219=""))&amp;" required field(s) blank. ","")&amp;IF(AND(M219="High",AK219=""),"High tier: impact assessment date missing. ","")&amp;IF(AND(M219="High",AL219=""),"High tier: bias test date missing. ","")&amp;IF(AND(M219="High",AM219=""),"High tier: kill switch test missing. ","")&amp;IF(AND(M219&lt;&gt;"High",OR(T219="Yes",N219="Decision")),"Check tier: decisions about people or sensitive data are mandatory High (T01). ","")&amp;IF(AND(OR(D219="Bought (SaaS or licensed)",D219="Embedded in vendor product"),AO219=""),"Vendor review date missing. ","")&amp;IF(AND(AB219="Yes",AC219=""),"Transfer mechanism missing. ","")&amp;IF(AND(P219="Yes",Q219=""),"List the tools it can call. ","")&amp;IF(AND(AG219="High-risk",AP219=""),"EU high-risk: technical file status missing. ",""))))</f>
        <v/>
      </c>
      <c r="AV219" s="47"/>
      <c r="AW219" s="48"/>
      <c r="AX219" s="48"/>
      <c r="AY219" s="50" t="str">
        <f aca="false">IF(OR(AX219="",M219=""),"",EDATE(AX219,IFERROR(VLOOKUP(M219,Settings!$A$6:$B$8,2,FALSE()),12)))</f>
        <v/>
      </c>
      <c r="AZ219" s="49" t="str">
        <f aca="true">IF(A219="","",IF(AV219="Retired","Retired",IF(AY219="","Set last review",IF(AY219&lt;TODAY(),"Overdue",IF(AY219-TODAY()&lt;=Settings!$B$12,"Due soon","On track")))))</f>
        <v/>
      </c>
      <c r="BA219" s="47"/>
    </row>
    <row r="220" customFormat="false" ht="15" hidden="false" customHeight="false" outlineLevel="0" collapsed="false">
      <c r="A220" s="46"/>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8"/>
      <c r="AL220" s="48"/>
      <c r="AM220" s="48"/>
      <c r="AN220" s="48"/>
      <c r="AO220" s="48"/>
      <c r="AP220" s="47"/>
      <c r="AQ220" s="47"/>
      <c r="AR220" s="47"/>
      <c r="AS220" s="47"/>
      <c r="AT220" s="49" t="str">
        <f aca="false">IF(M220="","",IFERROR(VLOOKUP(M220,Settings!$A$6:$C$8,3,FALSE()),""))</f>
        <v/>
      </c>
      <c r="AU220" s="49" t="str">
        <f aca="false">IF(A220="","",IF(LEN(IF((B220="")+(D220="")+(G220="")+(H220="")+(I220="")+(M220="")+(N220="")+(O220="")+(R220="")+(AV220="")&gt;0,((B220="")+(D220="")+(G220="")+(H220="")+(I220="")+(M220="")+(N220="")+(O220="")+(R220="")+(AV220=""))&amp;" required field(s) blank. ","")&amp;IF(AND(M220="High",AK220=""),"High tier: impact assessment date missing. ","")&amp;IF(AND(M220="High",AL220=""),"High tier: bias test date missing. ","")&amp;IF(AND(M220="High",AM220=""),"High tier: kill switch test missing. ","")&amp;IF(AND(M220&lt;&gt;"High",OR(T220="Yes",N220="Decision")),"Check tier: decisions about people or sensitive data are mandatory High (T01). ","")&amp;IF(AND(OR(D220="Bought (SaaS or licensed)",D220="Embedded in vendor product"),AO220=""),"Vendor review date missing. ","")&amp;IF(AND(AB220="Yes",AC220=""),"Transfer mechanism missing. ","")&amp;IF(AND(P220="Yes",Q220=""),"List the tools it can call. ","")&amp;IF(AND(AG220="High-risk",AP220=""),"EU high-risk: technical file status missing. ",""))=0,"OK",TRIM(IF((B220="")+(D220="")+(G220="")+(H220="")+(I220="")+(M220="")+(N220="")+(O220="")+(R220="")+(AV220="")&gt;0,((B220="")+(D220="")+(G220="")+(H220="")+(I220="")+(M220="")+(N220="")+(O220="")+(R220="")+(AV220=""))&amp;" required field(s) blank. ","")&amp;IF(AND(M220="High",AK220=""),"High tier: impact assessment date missing. ","")&amp;IF(AND(M220="High",AL220=""),"High tier: bias test date missing. ","")&amp;IF(AND(M220="High",AM220=""),"High tier: kill switch test missing. ","")&amp;IF(AND(M220&lt;&gt;"High",OR(T220="Yes",N220="Decision")),"Check tier: decisions about people or sensitive data are mandatory High (T01). ","")&amp;IF(AND(OR(D220="Bought (SaaS or licensed)",D220="Embedded in vendor product"),AO220=""),"Vendor review date missing. ","")&amp;IF(AND(AB220="Yes",AC220=""),"Transfer mechanism missing. ","")&amp;IF(AND(P220="Yes",Q220=""),"List the tools it can call. ","")&amp;IF(AND(AG220="High-risk",AP220=""),"EU high-risk: technical file status missing. ",""))))</f>
        <v/>
      </c>
      <c r="AV220" s="47"/>
      <c r="AW220" s="48"/>
      <c r="AX220" s="48"/>
      <c r="AY220" s="50" t="str">
        <f aca="false">IF(OR(AX220="",M220=""),"",EDATE(AX220,IFERROR(VLOOKUP(M220,Settings!$A$6:$B$8,2,FALSE()),12)))</f>
        <v/>
      </c>
      <c r="AZ220" s="49" t="str">
        <f aca="true">IF(A220="","",IF(AV220="Retired","Retired",IF(AY220="","Set last review",IF(AY220&lt;TODAY(),"Overdue",IF(AY220-TODAY()&lt;=Settings!$B$12,"Due soon","On track")))))</f>
        <v/>
      </c>
      <c r="BA220" s="47"/>
    </row>
    <row r="221" customFormat="false" ht="15" hidden="false" customHeight="false" outlineLevel="0" collapsed="false">
      <c r="A221" s="46"/>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8"/>
      <c r="AL221" s="48"/>
      <c r="AM221" s="48"/>
      <c r="AN221" s="48"/>
      <c r="AO221" s="48"/>
      <c r="AP221" s="47"/>
      <c r="AQ221" s="47"/>
      <c r="AR221" s="47"/>
      <c r="AS221" s="47"/>
      <c r="AT221" s="49" t="str">
        <f aca="false">IF(M221="","",IFERROR(VLOOKUP(M221,Settings!$A$6:$C$8,3,FALSE()),""))</f>
        <v/>
      </c>
      <c r="AU221" s="49" t="str">
        <f aca="false">IF(A221="","",IF(LEN(IF((B221="")+(D221="")+(G221="")+(H221="")+(I221="")+(M221="")+(N221="")+(O221="")+(R221="")+(AV221="")&gt;0,((B221="")+(D221="")+(G221="")+(H221="")+(I221="")+(M221="")+(N221="")+(O221="")+(R221="")+(AV221=""))&amp;" required field(s) blank. ","")&amp;IF(AND(M221="High",AK221=""),"High tier: impact assessment date missing. ","")&amp;IF(AND(M221="High",AL221=""),"High tier: bias test date missing. ","")&amp;IF(AND(M221="High",AM221=""),"High tier: kill switch test missing. ","")&amp;IF(AND(M221&lt;&gt;"High",OR(T221="Yes",N221="Decision")),"Check tier: decisions about people or sensitive data are mandatory High (T01). ","")&amp;IF(AND(OR(D221="Bought (SaaS or licensed)",D221="Embedded in vendor product"),AO221=""),"Vendor review date missing. ","")&amp;IF(AND(AB221="Yes",AC221=""),"Transfer mechanism missing. ","")&amp;IF(AND(P221="Yes",Q221=""),"List the tools it can call. ","")&amp;IF(AND(AG221="High-risk",AP221=""),"EU high-risk: technical file status missing. ",""))=0,"OK",TRIM(IF((B221="")+(D221="")+(G221="")+(H221="")+(I221="")+(M221="")+(N221="")+(O221="")+(R221="")+(AV221="")&gt;0,((B221="")+(D221="")+(G221="")+(H221="")+(I221="")+(M221="")+(N221="")+(O221="")+(R221="")+(AV221=""))&amp;" required field(s) blank. ","")&amp;IF(AND(M221="High",AK221=""),"High tier: impact assessment date missing. ","")&amp;IF(AND(M221="High",AL221=""),"High tier: bias test date missing. ","")&amp;IF(AND(M221="High",AM221=""),"High tier: kill switch test missing. ","")&amp;IF(AND(M221&lt;&gt;"High",OR(T221="Yes",N221="Decision")),"Check tier: decisions about people or sensitive data are mandatory High (T01). ","")&amp;IF(AND(OR(D221="Bought (SaaS or licensed)",D221="Embedded in vendor product"),AO221=""),"Vendor review date missing. ","")&amp;IF(AND(AB221="Yes",AC221=""),"Transfer mechanism missing. ","")&amp;IF(AND(P221="Yes",Q221=""),"List the tools it can call. ","")&amp;IF(AND(AG221="High-risk",AP221=""),"EU high-risk: technical file status missing. ",""))))</f>
        <v/>
      </c>
      <c r="AV221" s="47"/>
      <c r="AW221" s="48"/>
      <c r="AX221" s="48"/>
      <c r="AY221" s="50" t="str">
        <f aca="false">IF(OR(AX221="",M221=""),"",EDATE(AX221,IFERROR(VLOOKUP(M221,Settings!$A$6:$B$8,2,FALSE()),12)))</f>
        <v/>
      </c>
      <c r="AZ221" s="49" t="str">
        <f aca="true">IF(A221="","",IF(AV221="Retired","Retired",IF(AY221="","Set last review",IF(AY221&lt;TODAY(),"Overdue",IF(AY221-TODAY()&lt;=Settings!$B$12,"Due soon","On track")))))</f>
        <v/>
      </c>
      <c r="BA221" s="47"/>
    </row>
    <row r="222" customFormat="false" ht="15" hidden="false" customHeight="false" outlineLevel="0" collapsed="false">
      <c r="A222" s="46"/>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8"/>
      <c r="AL222" s="48"/>
      <c r="AM222" s="48"/>
      <c r="AN222" s="48"/>
      <c r="AO222" s="48"/>
      <c r="AP222" s="47"/>
      <c r="AQ222" s="47"/>
      <c r="AR222" s="47"/>
      <c r="AS222" s="47"/>
      <c r="AT222" s="49" t="str">
        <f aca="false">IF(M222="","",IFERROR(VLOOKUP(M222,Settings!$A$6:$C$8,3,FALSE()),""))</f>
        <v/>
      </c>
      <c r="AU222" s="49" t="str">
        <f aca="false">IF(A222="","",IF(LEN(IF((B222="")+(D222="")+(G222="")+(H222="")+(I222="")+(M222="")+(N222="")+(O222="")+(R222="")+(AV222="")&gt;0,((B222="")+(D222="")+(G222="")+(H222="")+(I222="")+(M222="")+(N222="")+(O222="")+(R222="")+(AV222=""))&amp;" required field(s) blank. ","")&amp;IF(AND(M222="High",AK222=""),"High tier: impact assessment date missing. ","")&amp;IF(AND(M222="High",AL222=""),"High tier: bias test date missing. ","")&amp;IF(AND(M222="High",AM222=""),"High tier: kill switch test missing. ","")&amp;IF(AND(M222&lt;&gt;"High",OR(T222="Yes",N222="Decision")),"Check tier: decisions about people or sensitive data are mandatory High (T01). ","")&amp;IF(AND(OR(D222="Bought (SaaS or licensed)",D222="Embedded in vendor product"),AO222=""),"Vendor review date missing. ","")&amp;IF(AND(AB222="Yes",AC222=""),"Transfer mechanism missing. ","")&amp;IF(AND(P222="Yes",Q222=""),"List the tools it can call. ","")&amp;IF(AND(AG222="High-risk",AP222=""),"EU high-risk: technical file status missing. ",""))=0,"OK",TRIM(IF((B222="")+(D222="")+(G222="")+(H222="")+(I222="")+(M222="")+(N222="")+(O222="")+(R222="")+(AV222="")&gt;0,((B222="")+(D222="")+(G222="")+(H222="")+(I222="")+(M222="")+(N222="")+(O222="")+(R222="")+(AV222=""))&amp;" required field(s) blank. ","")&amp;IF(AND(M222="High",AK222=""),"High tier: impact assessment date missing. ","")&amp;IF(AND(M222="High",AL222=""),"High tier: bias test date missing. ","")&amp;IF(AND(M222="High",AM222=""),"High tier: kill switch test missing. ","")&amp;IF(AND(M222&lt;&gt;"High",OR(T222="Yes",N222="Decision")),"Check tier: decisions about people or sensitive data are mandatory High (T01). ","")&amp;IF(AND(OR(D222="Bought (SaaS or licensed)",D222="Embedded in vendor product"),AO222=""),"Vendor review date missing. ","")&amp;IF(AND(AB222="Yes",AC222=""),"Transfer mechanism missing. ","")&amp;IF(AND(P222="Yes",Q222=""),"List the tools it can call. ","")&amp;IF(AND(AG222="High-risk",AP222=""),"EU high-risk: technical file status missing. ",""))))</f>
        <v/>
      </c>
      <c r="AV222" s="47"/>
      <c r="AW222" s="48"/>
      <c r="AX222" s="48"/>
      <c r="AY222" s="50" t="str">
        <f aca="false">IF(OR(AX222="",M222=""),"",EDATE(AX222,IFERROR(VLOOKUP(M222,Settings!$A$6:$B$8,2,FALSE()),12)))</f>
        <v/>
      </c>
      <c r="AZ222" s="49" t="str">
        <f aca="true">IF(A222="","",IF(AV222="Retired","Retired",IF(AY222="","Set last review",IF(AY222&lt;TODAY(),"Overdue",IF(AY222-TODAY()&lt;=Settings!$B$12,"Due soon","On track")))))</f>
        <v/>
      </c>
      <c r="BA222" s="47"/>
    </row>
    <row r="223" customFormat="false" ht="15" hidden="false" customHeight="false" outlineLevel="0" collapsed="false">
      <c r="A223" s="46"/>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8"/>
      <c r="AL223" s="48"/>
      <c r="AM223" s="48"/>
      <c r="AN223" s="48"/>
      <c r="AO223" s="48"/>
      <c r="AP223" s="47"/>
      <c r="AQ223" s="47"/>
      <c r="AR223" s="47"/>
      <c r="AS223" s="47"/>
      <c r="AT223" s="49" t="str">
        <f aca="false">IF(M223="","",IFERROR(VLOOKUP(M223,Settings!$A$6:$C$8,3,FALSE()),""))</f>
        <v/>
      </c>
      <c r="AU223" s="49" t="str">
        <f aca="false">IF(A223="","",IF(LEN(IF((B223="")+(D223="")+(G223="")+(H223="")+(I223="")+(M223="")+(N223="")+(O223="")+(R223="")+(AV223="")&gt;0,((B223="")+(D223="")+(G223="")+(H223="")+(I223="")+(M223="")+(N223="")+(O223="")+(R223="")+(AV223=""))&amp;" required field(s) blank. ","")&amp;IF(AND(M223="High",AK223=""),"High tier: impact assessment date missing. ","")&amp;IF(AND(M223="High",AL223=""),"High tier: bias test date missing. ","")&amp;IF(AND(M223="High",AM223=""),"High tier: kill switch test missing. ","")&amp;IF(AND(M223&lt;&gt;"High",OR(T223="Yes",N223="Decision")),"Check tier: decisions about people or sensitive data are mandatory High (T01). ","")&amp;IF(AND(OR(D223="Bought (SaaS or licensed)",D223="Embedded in vendor product"),AO223=""),"Vendor review date missing. ","")&amp;IF(AND(AB223="Yes",AC223=""),"Transfer mechanism missing. ","")&amp;IF(AND(P223="Yes",Q223=""),"List the tools it can call. ","")&amp;IF(AND(AG223="High-risk",AP223=""),"EU high-risk: technical file status missing. ",""))=0,"OK",TRIM(IF((B223="")+(D223="")+(G223="")+(H223="")+(I223="")+(M223="")+(N223="")+(O223="")+(R223="")+(AV223="")&gt;0,((B223="")+(D223="")+(G223="")+(H223="")+(I223="")+(M223="")+(N223="")+(O223="")+(R223="")+(AV223=""))&amp;" required field(s) blank. ","")&amp;IF(AND(M223="High",AK223=""),"High tier: impact assessment date missing. ","")&amp;IF(AND(M223="High",AL223=""),"High tier: bias test date missing. ","")&amp;IF(AND(M223="High",AM223=""),"High tier: kill switch test missing. ","")&amp;IF(AND(M223&lt;&gt;"High",OR(T223="Yes",N223="Decision")),"Check tier: decisions about people or sensitive data are mandatory High (T01). ","")&amp;IF(AND(OR(D223="Bought (SaaS or licensed)",D223="Embedded in vendor product"),AO223=""),"Vendor review date missing. ","")&amp;IF(AND(AB223="Yes",AC223=""),"Transfer mechanism missing. ","")&amp;IF(AND(P223="Yes",Q223=""),"List the tools it can call. ","")&amp;IF(AND(AG223="High-risk",AP223=""),"EU high-risk: technical file status missing. ",""))))</f>
        <v/>
      </c>
      <c r="AV223" s="47"/>
      <c r="AW223" s="48"/>
      <c r="AX223" s="48"/>
      <c r="AY223" s="50" t="str">
        <f aca="false">IF(OR(AX223="",M223=""),"",EDATE(AX223,IFERROR(VLOOKUP(M223,Settings!$A$6:$B$8,2,FALSE()),12)))</f>
        <v/>
      </c>
      <c r="AZ223" s="49" t="str">
        <f aca="true">IF(A223="","",IF(AV223="Retired","Retired",IF(AY223="","Set last review",IF(AY223&lt;TODAY(),"Overdue",IF(AY223-TODAY()&lt;=Settings!$B$12,"Due soon","On track")))))</f>
        <v/>
      </c>
      <c r="BA223" s="47"/>
    </row>
    <row r="224" customFormat="false" ht="15" hidden="false" customHeight="false" outlineLevel="0" collapsed="false">
      <c r="A224" s="46"/>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8"/>
      <c r="AL224" s="48"/>
      <c r="AM224" s="48"/>
      <c r="AN224" s="48"/>
      <c r="AO224" s="48"/>
      <c r="AP224" s="47"/>
      <c r="AQ224" s="47"/>
      <c r="AR224" s="47"/>
      <c r="AS224" s="47"/>
      <c r="AT224" s="49" t="str">
        <f aca="false">IF(M224="","",IFERROR(VLOOKUP(M224,Settings!$A$6:$C$8,3,FALSE()),""))</f>
        <v/>
      </c>
      <c r="AU224" s="49" t="str">
        <f aca="false">IF(A224="","",IF(LEN(IF((B224="")+(D224="")+(G224="")+(H224="")+(I224="")+(M224="")+(N224="")+(O224="")+(R224="")+(AV224="")&gt;0,((B224="")+(D224="")+(G224="")+(H224="")+(I224="")+(M224="")+(N224="")+(O224="")+(R224="")+(AV224=""))&amp;" required field(s) blank. ","")&amp;IF(AND(M224="High",AK224=""),"High tier: impact assessment date missing. ","")&amp;IF(AND(M224="High",AL224=""),"High tier: bias test date missing. ","")&amp;IF(AND(M224="High",AM224=""),"High tier: kill switch test missing. ","")&amp;IF(AND(M224&lt;&gt;"High",OR(T224="Yes",N224="Decision")),"Check tier: decisions about people or sensitive data are mandatory High (T01). ","")&amp;IF(AND(OR(D224="Bought (SaaS or licensed)",D224="Embedded in vendor product"),AO224=""),"Vendor review date missing. ","")&amp;IF(AND(AB224="Yes",AC224=""),"Transfer mechanism missing. ","")&amp;IF(AND(P224="Yes",Q224=""),"List the tools it can call. ","")&amp;IF(AND(AG224="High-risk",AP224=""),"EU high-risk: technical file status missing. ",""))=0,"OK",TRIM(IF((B224="")+(D224="")+(G224="")+(H224="")+(I224="")+(M224="")+(N224="")+(O224="")+(R224="")+(AV224="")&gt;0,((B224="")+(D224="")+(G224="")+(H224="")+(I224="")+(M224="")+(N224="")+(O224="")+(R224="")+(AV224=""))&amp;" required field(s) blank. ","")&amp;IF(AND(M224="High",AK224=""),"High tier: impact assessment date missing. ","")&amp;IF(AND(M224="High",AL224=""),"High tier: bias test date missing. ","")&amp;IF(AND(M224="High",AM224=""),"High tier: kill switch test missing. ","")&amp;IF(AND(M224&lt;&gt;"High",OR(T224="Yes",N224="Decision")),"Check tier: decisions about people or sensitive data are mandatory High (T01). ","")&amp;IF(AND(OR(D224="Bought (SaaS or licensed)",D224="Embedded in vendor product"),AO224=""),"Vendor review date missing. ","")&amp;IF(AND(AB224="Yes",AC224=""),"Transfer mechanism missing. ","")&amp;IF(AND(P224="Yes",Q224=""),"List the tools it can call. ","")&amp;IF(AND(AG224="High-risk",AP224=""),"EU high-risk: technical file status missing. ",""))))</f>
        <v/>
      </c>
      <c r="AV224" s="47"/>
      <c r="AW224" s="48"/>
      <c r="AX224" s="48"/>
      <c r="AY224" s="50" t="str">
        <f aca="false">IF(OR(AX224="",M224=""),"",EDATE(AX224,IFERROR(VLOOKUP(M224,Settings!$A$6:$B$8,2,FALSE()),12)))</f>
        <v/>
      </c>
      <c r="AZ224" s="49" t="str">
        <f aca="true">IF(A224="","",IF(AV224="Retired","Retired",IF(AY224="","Set last review",IF(AY224&lt;TODAY(),"Overdue",IF(AY224-TODAY()&lt;=Settings!$B$12,"Due soon","On track")))))</f>
        <v/>
      </c>
      <c r="BA224" s="47"/>
    </row>
    <row r="225" customFormat="false" ht="15" hidden="false" customHeight="false" outlineLevel="0" collapsed="false">
      <c r="A225" s="46"/>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8"/>
      <c r="AL225" s="48"/>
      <c r="AM225" s="48"/>
      <c r="AN225" s="48"/>
      <c r="AO225" s="48"/>
      <c r="AP225" s="47"/>
      <c r="AQ225" s="47"/>
      <c r="AR225" s="47"/>
      <c r="AS225" s="47"/>
      <c r="AT225" s="49" t="str">
        <f aca="false">IF(M225="","",IFERROR(VLOOKUP(M225,Settings!$A$6:$C$8,3,FALSE()),""))</f>
        <v/>
      </c>
      <c r="AU225" s="49" t="str">
        <f aca="false">IF(A225="","",IF(LEN(IF((B225="")+(D225="")+(G225="")+(H225="")+(I225="")+(M225="")+(N225="")+(O225="")+(R225="")+(AV225="")&gt;0,((B225="")+(D225="")+(G225="")+(H225="")+(I225="")+(M225="")+(N225="")+(O225="")+(R225="")+(AV225=""))&amp;" required field(s) blank. ","")&amp;IF(AND(M225="High",AK225=""),"High tier: impact assessment date missing. ","")&amp;IF(AND(M225="High",AL225=""),"High tier: bias test date missing. ","")&amp;IF(AND(M225="High",AM225=""),"High tier: kill switch test missing. ","")&amp;IF(AND(M225&lt;&gt;"High",OR(T225="Yes",N225="Decision")),"Check tier: decisions about people or sensitive data are mandatory High (T01). ","")&amp;IF(AND(OR(D225="Bought (SaaS or licensed)",D225="Embedded in vendor product"),AO225=""),"Vendor review date missing. ","")&amp;IF(AND(AB225="Yes",AC225=""),"Transfer mechanism missing. ","")&amp;IF(AND(P225="Yes",Q225=""),"List the tools it can call. ","")&amp;IF(AND(AG225="High-risk",AP225=""),"EU high-risk: technical file status missing. ",""))=0,"OK",TRIM(IF((B225="")+(D225="")+(G225="")+(H225="")+(I225="")+(M225="")+(N225="")+(O225="")+(R225="")+(AV225="")&gt;0,((B225="")+(D225="")+(G225="")+(H225="")+(I225="")+(M225="")+(N225="")+(O225="")+(R225="")+(AV225=""))&amp;" required field(s) blank. ","")&amp;IF(AND(M225="High",AK225=""),"High tier: impact assessment date missing. ","")&amp;IF(AND(M225="High",AL225=""),"High tier: bias test date missing. ","")&amp;IF(AND(M225="High",AM225=""),"High tier: kill switch test missing. ","")&amp;IF(AND(M225&lt;&gt;"High",OR(T225="Yes",N225="Decision")),"Check tier: decisions about people or sensitive data are mandatory High (T01). ","")&amp;IF(AND(OR(D225="Bought (SaaS or licensed)",D225="Embedded in vendor product"),AO225=""),"Vendor review date missing. ","")&amp;IF(AND(AB225="Yes",AC225=""),"Transfer mechanism missing. ","")&amp;IF(AND(P225="Yes",Q225=""),"List the tools it can call. ","")&amp;IF(AND(AG225="High-risk",AP225=""),"EU high-risk: technical file status missing. ",""))))</f>
        <v/>
      </c>
      <c r="AV225" s="47"/>
      <c r="AW225" s="48"/>
      <c r="AX225" s="48"/>
      <c r="AY225" s="50" t="str">
        <f aca="false">IF(OR(AX225="",M225=""),"",EDATE(AX225,IFERROR(VLOOKUP(M225,Settings!$A$6:$B$8,2,FALSE()),12)))</f>
        <v/>
      </c>
      <c r="AZ225" s="49" t="str">
        <f aca="true">IF(A225="","",IF(AV225="Retired","Retired",IF(AY225="","Set last review",IF(AY225&lt;TODAY(),"Overdue",IF(AY225-TODAY()&lt;=Settings!$B$12,"Due soon","On track")))))</f>
        <v/>
      </c>
      <c r="BA225" s="47"/>
    </row>
    <row r="226" customFormat="false" ht="15" hidden="false" customHeight="false" outlineLevel="0" collapsed="false">
      <c r="A226" s="46"/>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8"/>
      <c r="AL226" s="48"/>
      <c r="AM226" s="48"/>
      <c r="AN226" s="48"/>
      <c r="AO226" s="48"/>
      <c r="AP226" s="47"/>
      <c r="AQ226" s="47"/>
      <c r="AR226" s="47"/>
      <c r="AS226" s="47"/>
      <c r="AT226" s="49" t="str">
        <f aca="false">IF(M226="","",IFERROR(VLOOKUP(M226,Settings!$A$6:$C$8,3,FALSE()),""))</f>
        <v/>
      </c>
      <c r="AU226" s="49" t="str">
        <f aca="false">IF(A226="","",IF(LEN(IF((B226="")+(D226="")+(G226="")+(H226="")+(I226="")+(M226="")+(N226="")+(O226="")+(R226="")+(AV226="")&gt;0,((B226="")+(D226="")+(G226="")+(H226="")+(I226="")+(M226="")+(N226="")+(O226="")+(R226="")+(AV226=""))&amp;" required field(s) blank. ","")&amp;IF(AND(M226="High",AK226=""),"High tier: impact assessment date missing. ","")&amp;IF(AND(M226="High",AL226=""),"High tier: bias test date missing. ","")&amp;IF(AND(M226="High",AM226=""),"High tier: kill switch test missing. ","")&amp;IF(AND(M226&lt;&gt;"High",OR(T226="Yes",N226="Decision")),"Check tier: decisions about people or sensitive data are mandatory High (T01). ","")&amp;IF(AND(OR(D226="Bought (SaaS or licensed)",D226="Embedded in vendor product"),AO226=""),"Vendor review date missing. ","")&amp;IF(AND(AB226="Yes",AC226=""),"Transfer mechanism missing. ","")&amp;IF(AND(P226="Yes",Q226=""),"List the tools it can call. ","")&amp;IF(AND(AG226="High-risk",AP226=""),"EU high-risk: technical file status missing. ",""))=0,"OK",TRIM(IF((B226="")+(D226="")+(G226="")+(H226="")+(I226="")+(M226="")+(N226="")+(O226="")+(R226="")+(AV226="")&gt;0,((B226="")+(D226="")+(G226="")+(H226="")+(I226="")+(M226="")+(N226="")+(O226="")+(R226="")+(AV226=""))&amp;" required field(s) blank. ","")&amp;IF(AND(M226="High",AK226=""),"High tier: impact assessment date missing. ","")&amp;IF(AND(M226="High",AL226=""),"High tier: bias test date missing. ","")&amp;IF(AND(M226="High",AM226=""),"High tier: kill switch test missing. ","")&amp;IF(AND(M226&lt;&gt;"High",OR(T226="Yes",N226="Decision")),"Check tier: decisions about people or sensitive data are mandatory High (T01). ","")&amp;IF(AND(OR(D226="Bought (SaaS or licensed)",D226="Embedded in vendor product"),AO226=""),"Vendor review date missing. ","")&amp;IF(AND(AB226="Yes",AC226=""),"Transfer mechanism missing. ","")&amp;IF(AND(P226="Yes",Q226=""),"List the tools it can call. ","")&amp;IF(AND(AG226="High-risk",AP226=""),"EU high-risk: technical file status missing. ",""))))</f>
        <v/>
      </c>
      <c r="AV226" s="47"/>
      <c r="AW226" s="48"/>
      <c r="AX226" s="48"/>
      <c r="AY226" s="50" t="str">
        <f aca="false">IF(OR(AX226="",M226=""),"",EDATE(AX226,IFERROR(VLOOKUP(M226,Settings!$A$6:$B$8,2,FALSE()),12)))</f>
        <v/>
      </c>
      <c r="AZ226" s="49" t="str">
        <f aca="true">IF(A226="","",IF(AV226="Retired","Retired",IF(AY226="","Set last review",IF(AY226&lt;TODAY(),"Overdue",IF(AY226-TODAY()&lt;=Settings!$B$12,"Due soon","On track")))))</f>
        <v/>
      </c>
      <c r="BA226" s="47"/>
    </row>
    <row r="227" customFormat="false" ht="15" hidden="false" customHeight="false" outlineLevel="0" collapsed="false">
      <c r="A227" s="46"/>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8"/>
      <c r="AL227" s="48"/>
      <c r="AM227" s="48"/>
      <c r="AN227" s="48"/>
      <c r="AO227" s="48"/>
      <c r="AP227" s="47"/>
      <c r="AQ227" s="47"/>
      <c r="AR227" s="47"/>
      <c r="AS227" s="47"/>
      <c r="AT227" s="49" t="str">
        <f aca="false">IF(M227="","",IFERROR(VLOOKUP(M227,Settings!$A$6:$C$8,3,FALSE()),""))</f>
        <v/>
      </c>
      <c r="AU227" s="49" t="str">
        <f aca="false">IF(A227="","",IF(LEN(IF((B227="")+(D227="")+(G227="")+(H227="")+(I227="")+(M227="")+(N227="")+(O227="")+(R227="")+(AV227="")&gt;0,((B227="")+(D227="")+(G227="")+(H227="")+(I227="")+(M227="")+(N227="")+(O227="")+(R227="")+(AV227=""))&amp;" required field(s) blank. ","")&amp;IF(AND(M227="High",AK227=""),"High tier: impact assessment date missing. ","")&amp;IF(AND(M227="High",AL227=""),"High tier: bias test date missing. ","")&amp;IF(AND(M227="High",AM227=""),"High tier: kill switch test missing. ","")&amp;IF(AND(M227&lt;&gt;"High",OR(T227="Yes",N227="Decision")),"Check tier: decisions about people or sensitive data are mandatory High (T01). ","")&amp;IF(AND(OR(D227="Bought (SaaS or licensed)",D227="Embedded in vendor product"),AO227=""),"Vendor review date missing. ","")&amp;IF(AND(AB227="Yes",AC227=""),"Transfer mechanism missing. ","")&amp;IF(AND(P227="Yes",Q227=""),"List the tools it can call. ","")&amp;IF(AND(AG227="High-risk",AP227=""),"EU high-risk: technical file status missing. ",""))=0,"OK",TRIM(IF((B227="")+(D227="")+(G227="")+(H227="")+(I227="")+(M227="")+(N227="")+(O227="")+(R227="")+(AV227="")&gt;0,((B227="")+(D227="")+(G227="")+(H227="")+(I227="")+(M227="")+(N227="")+(O227="")+(R227="")+(AV227=""))&amp;" required field(s) blank. ","")&amp;IF(AND(M227="High",AK227=""),"High tier: impact assessment date missing. ","")&amp;IF(AND(M227="High",AL227=""),"High tier: bias test date missing. ","")&amp;IF(AND(M227="High",AM227=""),"High tier: kill switch test missing. ","")&amp;IF(AND(M227&lt;&gt;"High",OR(T227="Yes",N227="Decision")),"Check tier: decisions about people or sensitive data are mandatory High (T01). ","")&amp;IF(AND(OR(D227="Bought (SaaS or licensed)",D227="Embedded in vendor product"),AO227=""),"Vendor review date missing. ","")&amp;IF(AND(AB227="Yes",AC227=""),"Transfer mechanism missing. ","")&amp;IF(AND(P227="Yes",Q227=""),"List the tools it can call. ","")&amp;IF(AND(AG227="High-risk",AP227=""),"EU high-risk: technical file status missing. ",""))))</f>
        <v/>
      </c>
      <c r="AV227" s="47"/>
      <c r="AW227" s="48"/>
      <c r="AX227" s="48"/>
      <c r="AY227" s="50" t="str">
        <f aca="false">IF(OR(AX227="",M227=""),"",EDATE(AX227,IFERROR(VLOOKUP(M227,Settings!$A$6:$B$8,2,FALSE()),12)))</f>
        <v/>
      </c>
      <c r="AZ227" s="49" t="str">
        <f aca="true">IF(A227="","",IF(AV227="Retired","Retired",IF(AY227="","Set last review",IF(AY227&lt;TODAY(),"Overdue",IF(AY227-TODAY()&lt;=Settings!$B$12,"Due soon","On track")))))</f>
        <v/>
      </c>
      <c r="BA227" s="47"/>
    </row>
    <row r="228" customFormat="false" ht="15" hidden="false" customHeight="false" outlineLevel="0" collapsed="false">
      <c r="A228" s="46"/>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8"/>
      <c r="AL228" s="48"/>
      <c r="AM228" s="48"/>
      <c r="AN228" s="48"/>
      <c r="AO228" s="48"/>
      <c r="AP228" s="47"/>
      <c r="AQ228" s="47"/>
      <c r="AR228" s="47"/>
      <c r="AS228" s="47"/>
      <c r="AT228" s="49" t="str">
        <f aca="false">IF(M228="","",IFERROR(VLOOKUP(M228,Settings!$A$6:$C$8,3,FALSE()),""))</f>
        <v/>
      </c>
      <c r="AU228" s="49" t="str">
        <f aca="false">IF(A228="","",IF(LEN(IF((B228="")+(D228="")+(G228="")+(H228="")+(I228="")+(M228="")+(N228="")+(O228="")+(R228="")+(AV228="")&gt;0,((B228="")+(D228="")+(G228="")+(H228="")+(I228="")+(M228="")+(N228="")+(O228="")+(R228="")+(AV228=""))&amp;" required field(s) blank. ","")&amp;IF(AND(M228="High",AK228=""),"High tier: impact assessment date missing. ","")&amp;IF(AND(M228="High",AL228=""),"High tier: bias test date missing. ","")&amp;IF(AND(M228="High",AM228=""),"High tier: kill switch test missing. ","")&amp;IF(AND(M228&lt;&gt;"High",OR(T228="Yes",N228="Decision")),"Check tier: decisions about people or sensitive data are mandatory High (T01). ","")&amp;IF(AND(OR(D228="Bought (SaaS or licensed)",D228="Embedded in vendor product"),AO228=""),"Vendor review date missing. ","")&amp;IF(AND(AB228="Yes",AC228=""),"Transfer mechanism missing. ","")&amp;IF(AND(P228="Yes",Q228=""),"List the tools it can call. ","")&amp;IF(AND(AG228="High-risk",AP228=""),"EU high-risk: technical file status missing. ",""))=0,"OK",TRIM(IF((B228="")+(D228="")+(G228="")+(H228="")+(I228="")+(M228="")+(N228="")+(O228="")+(R228="")+(AV228="")&gt;0,((B228="")+(D228="")+(G228="")+(H228="")+(I228="")+(M228="")+(N228="")+(O228="")+(R228="")+(AV228=""))&amp;" required field(s) blank. ","")&amp;IF(AND(M228="High",AK228=""),"High tier: impact assessment date missing. ","")&amp;IF(AND(M228="High",AL228=""),"High tier: bias test date missing. ","")&amp;IF(AND(M228="High",AM228=""),"High tier: kill switch test missing. ","")&amp;IF(AND(M228&lt;&gt;"High",OR(T228="Yes",N228="Decision")),"Check tier: decisions about people or sensitive data are mandatory High (T01). ","")&amp;IF(AND(OR(D228="Bought (SaaS or licensed)",D228="Embedded in vendor product"),AO228=""),"Vendor review date missing. ","")&amp;IF(AND(AB228="Yes",AC228=""),"Transfer mechanism missing. ","")&amp;IF(AND(P228="Yes",Q228=""),"List the tools it can call. ","")&amp;IF(AND(AG228="High-risk",AP228=""),"EU high-risk: technical file status missing. ",""))))</f>
        <v/>
      </c>
      <c r="AV228" s="47"/>
      <c r="AW228" s="48"/>
      <c r="AX228" s="48"/>
      <c r="AY228" s="50" t="str">
        <f aca="false">IF(OR(AX228="",M228=""),"",EDATE(AX228,IFERROR(VLOOKUP(M228,Settings!$A$6:$B$8,2,FALSE()),12)))</f>
        <v/>
      </c>
      <c r="AZ228" s="49" t="str">
        <f aca="true">IF(A228="","",IF(AV228="Retired","Retired",IF(AY228="","Set last review",IF(AY228&lt;TODAY(),"Overdue",IF(AY228-TODAY()&lt;=Settings!$B$12,"Due soon","On track")))))</f>
        <v/>
      </c>
      <c r="BA228" s="47"/>
    </row>
    <row r="229" customFormat="false" ht="15" hidden="false" customHeight="false" outlineLevel="0" collapsed="false">
      <c r="A229" s="46"/>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8"/>
      <c r="AL229" s="48"/>
      <c r="AM229" s="48"/>
      <c r="AN229" s="48"/>
      <c r="AO229" s="48"/>
      <c r="AP229" s="47"/>
      <c r="AQ229" s="47"/>
      <c r="AR229" s="47"/>
      <c r="AS229" s="47"/>
      <c r="AT229" s="49" t="str">
        <f aca="false">IF(M229="","",IFERROR(VLOOKUP(M229,Settings!$A$6:$C$8,3,FALSE()),""))</f>
        <v/>
      </c>
      <c r="AU229" s="49" t="str">
        <f aca="false">IF(A229="","",IF(LEN(IF((B229="")+(D229="")+(G229="")+(H229="")+(I229="")+(M229="")+(N229="")+(O229="")+(R229="")+(AV229="")&gt;0,((B229="")+(D229="")+(G229="")+(H229="")+(I229="")+(M229="")+(N229="")+(O229="")+(R229="")+(AV229=""))&amp;" required field(s) blank. ","")&amp;IF(AND(M229="High",AK229=""),"High tier: impact assessment date missing. ","")&amp;IF(AND(M229="High",AL229=""),"High tier: bias test date missing. ","")&amp;IF(AND(M229="High",AM229=""),"High tier: kill switch test missing. ","")&amp;IF(AND(M229&lt;&gt;"High",OR(T229="Yes",N229="Decision")),"Check tier: decisions about people or sensitive data are mandatory High (T01). ","")&amp;IF(AND(OR(D229="Bought (SaaS or licensed)",D229="Embedded in vendor product"),AO229=""),"Vendor review date missing. ","")&amp;IF(AND(AB229="Yes",AC229=""),"Transfer mechanism missing. ","")&amp;IF(AND(P229="Yes",Q229=""),"List the tools it can call. ","")&amp;IF(AND(AG229="High-risk",AP229=""),"EU high-risk: technical file status missing. ",""))=0,"OK",TRIM(IF((B229="")+(D229="")+(G229="")+(H229="")+(I229="")+(M229="")+(N229="")+(O229="")+(R229="")+(AV229="")&gt;0,((B229="")+(D229="")+(G229="")+(H229="")+(I229="")+(M229="")+(N229="")+(O229="")+(R229="")+(AV229=""))&amp;" required field(s) blank. ","")&amp;IF(AND(M229="High",AK229=""),"High tier: impact assessment date missing. ","")&amp;IF(AND(M229="High",AL229=""),"High tier: bias test date missing. ","")&amp;IF(AND(M229="High",AM229=""),"High tier: kill switch test missing. ","")&amp;IF(AND(M229&lt;&gt;"High",OR(T229="Yes",N229="Decision")),"Check tier: decisions about people or sensitive data are mandatory High (T01). ","")&amp;IF(AND(OR(D229="Bought (SaaS or licensed)",D229="Embedded in vendor product"),AO229=""),"Vendor review date missing. ","")&amp;IF(AND(AB229="Yes",AC229=""),"Transfer mechanism missing. ","")&amp;IF(AND(P229="Yes",Q229=""),"List the tools it can call. ","")&amp;IF(AND(AG229="High-risk",AP229=""),"EU high-risk: technical file status missing. ",""))))</f>
        <v/>
      </c>
      <c r="AV229" s="47"/>
      <c r="AW229" s="48"/>
      <c r="AX229" s="48"/>
      <c r="AY229" s="50" t="str">
        <f aca="false">IF(OR(AX229="",M229=""),"",EDATE(AX229,IFERROR(VLOOKUP(M229,Settings!$A$6:$B$8,2,FALSE()),12)))</f>
        <v/>
      </c>
      <c r="AZ229" s="49" t="str">
        <f aca="true">IF(A229="","",IF(AV229="Retired","Retired",IF(AY229="","Set last review",IF(AY229&lt;TODAY(),"Overdue",IF(AY229-TODAY()&lt;=Settings!$B$12,"Due soon","On track")))))</f>
        <v/>
      </c>
      <c r="BA229" s="47"/>
    </row>
    <row r="230" customFormat="false" ht="15" hidden="false" customHeight="false" outlineLevel="0" collapsed="false">
      <c r="A230" s="46"/>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8"/>
      <c r="AL230" s="48"/>
      <c r="AM230" s="48"/>
      <c r="AN230" s="48"/>
      <c r="AO230" s="48"/>
      <c r="AP230" s="47"/>
      <c r="AQ230" s="47"/>
      <c r="AR230" s="47"/>
      <c r="AS230" s="47"/>
      <c r="AT230" s="49" t="str">
        <f aca="false">IF(M230="","",IFERROR(VLOOKUP(M230,Settings!$A$6:$C$8,3,FALSE()),""))</f>
        <v/>
      </c>
      <c r="AU230" s="49" t="str">
        <f aca="false">IF(A230="","",IF(LEN(IF((B230="")+(D230="")+(G230="")+(H230="")+(I230="")+(M230="")+(N230="")+(O230="")+(R230="")+(AV230="")&gt;0,((B230="")+(D230="")+(G230="")+(H230="")+(I230="")+(M230="")+(N230="")+(O230="")+(R230="")+(AV230=""))&amp;" required field(s) blank. ","")&amp;IF(AND(M230="High",AK230=""),"High tier: impact assessment date missing. ","")&amp;IF(AND(M230="High",AL230=""),"High tier: bias test date missing. ","")&amp;IF(AND(M230="High",AM230=""),"High tier: kill switch test missing. ","")&amp;IF(AND(M230&lt;&gt;"High",OR(T230="Yes",N230="Decision")),"Check tier: decisions about people or sensitive data are mandatory High (T01). ","")&amp;IF(AND(OR(D230="Bought (SaaS or licensed)",D230="Embedded in vendor product"),AO230=""),"Vendor review date missing. ","")&amp;IF(AND(AB230="Yes",AC230=""),"Transfer mechanism missing. ","")&amp;IF(AND(P230="Yes",Q230=""),"List the tools it can call. ","")&amp;IF(AND(AG230="High-risk",AP230=""),"EU high-risk: technical file status missing. ",""))=0,"OK",TRIM(IF((B230="")+(D230="")+(G230="")+(H230="")+(I230="")+(M230="")+(N230="")+(O230="")+(R230="")+(AV230="")&gt;0,((B230="")+(D230="")+(G230="")+(H230="")+(I230="")+(M230="")+(N230="")+(O230="")+(R230="")+(AV230=""))&amp;" required field(s) blank. ","")&amp;IF(AND(M230="High",AK230=""),"High tier: impact assessment date missing. ","")&amp;IF(AND(M230="High",AL230=""),"High tier: bias test date missing. ","")&amp;IF(AND(M230="High",AM230=""),"High tier: kill switch test missing. ","")&amp;IF(AND(M230&lt;&gt;"High",OR(T230="Yes",N230="Decision")),"Check tier: decisions about people or sensitive data are mandatory High (T01). ","")&amp;IF(AND(OR(D230="Bought (SaaS or licensed)",D230="Embedded in vendor product"),AO230=""),"Vendor review date missing. ","")&amp;IF(AND(AB230="Yes",AC230=""),"Transfer mechanism missing. ","")&amp;IF(AND(P230="Yes",Q230=""),"List the tools it can call. ","")&amp;IF(AND(AG230="High-risk",AP230=""),"EU high-risk: technical file status missing. ",""))))</f>
        <v/>
      </c>
      <c r="AV230" s="47"/>
      <c r="AW230" s="48"/>
      <c r="AX230" s="48"/>
      <c r="AY230" s="50" t="str">
        <f aca="false">IF(OR(AX230="",M230=""),"",EDATE(AX230,IFERROR(VLOOKUP(M230,Settings!$A$6:$B$8,2,FALSE()),12)))</f>
        <v/>
      </c>
      <c r="AZ230" s="49" t="str">
        <f aca="true">IF(A230="","",IF(AV230="Retired","Retired",IF(AY230="","Set last review",IF(AY230&lt;TODAY(),"Overdue",IF(AY230-TODAY()&lt;=Settings!$B$12,"Due soon","On track")))))</f>
        <v/>
      </c>
      <c r="BA230" s="47"/>
    </row>
    <row r="231" customFormat="false" ht="15" hidden="false" customHeight="false" outlineLevel="0" collapsed="false">
      <c r="A231" s="46"/>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8"/>
      <c r="AL231" s="48"/>
      <c r="AM231" s="48"/>
      <c r="AN231" s="48"/>
      <c r="AO231" s="48"/>
      <c r="AP231" s="47"/>
      <c r="AQ231" s="47"/>
      <c r="AR231" s="47"/>
      <c r="AS231" s="47"/>
      <c r="AT231" s="49" t="str">
        <f aca="false">IF(M231="","",IFERROR(VLOOKUP(M231,Settings!$A$6:$C$8,3,FALSE()),""))</f>
        <v/>
      </c>
      <c r="AU231" s="49" t="str">
        <f aca="false">IF(A231="","",IF(LEN(IF((B231="")+(D231="")+(G231="")+(H231="")+(I231="")+(M231="")+(N231="")+(O231="")+(R231="")+(AV231="")&gt;0,((B231="")+(D231="")+(G231="")+(H231="")+(I231="")+(M231="")+(N231="")+(O231="")+(R231="")+(AV231=""))&amp;" required field(s) blank. ","")&amp;IF(AND(M231="High",AK231=""),"High tier: impact assessment date missing. ","")&amp;IF(AND(M231="High",AL231=""),"High tier: bias test date missing. ","")&amp;IF(AND(M231="High",AM231=""),"High tier: kill switch test missing. ","")&amp;IF(AND(M231&lt;&gt;"High",OR(T231="Yes",N231="Decision")),"Check tier: decisions about people or sensitive data are mandatory High (T01). ","")&amp;IF(AND(OR(D231="Bought (SaaS or licensed)",D231="Embedded in vendor product"),AO231=""),"Vendor review date missing. ","")&amp;IF(AND(AB231="Yes",AC231=""),"Transfer mechanism missing. ","")&amp;IF(AND(P231="Yes",Q231=""),"List the tools it can call. ","")&amp;IF(AND(AG231="High-risk",AP231=""),"EU high-risk: technical file status missing. ",""))=0,"OK",TRIM(IF((B231="")+(D231="")+(G231="")+(H231="")+(I231="")+(M231="")+(N231="")+(O231="")+(R231="")+(AV231="")&gt;0,((B231="")+(D231="")+(G231="")+(H231="")+(I231="")+(M231="")+(N231="")+(O231="")+(R231="")+(AV231=""))&amp;" required field(s) blank. ","")&amp;IF(AND(M231="High",AK231=""),"High tier: impact assessment date missing. ","")&amp;IF(AND(M231="High",AL231=""),"High tier: bias test date missing. ","")&amp;IF(AND(M231="High",AM231=""),"High tier: kill switch test missing. ","")&amp;IF(AND(M231&lt;&gt;"High",OR(T231="Yes",N231="Decision")),"Check tier: decisions about people or sensitive data are mandatory High (T01). ","")&amp;IF(AND(OR(D231="Bought (SaaS or licensed)",D231="Embedded in vendor product"),AO231=""),"Vendor review date missing. ","")&amp;IF(AND(AB231="Yes",AC231=""),"Transfer mechanism missing. ","")&amp;IF(AND(P231="Yes",Q231=""),"List the tools it can call. ","")&amp;IF(AND(AG231="High-risk",AP231=""),"EU high-risk: technical file status missing. ",""))))</f>
        <v/>
      </c>
      <c r="AV231" s="47"/>
      <c r="AW231" s="48"/>
      <c r="AX231" s="48"/>
      <c r="AY231" s="50" t="str">
        <f aca="false">IF(OR(AX231="",M231=""),"",EDATE(AX231,IFERROR(VLOOKUP(M231,Settings!$A$6:$B$8,2,FALSE()),12)))</f>
        <v/>
      </c>
      <c r="AZ231" s="49" t="str">
        <f aca="true">IF(A231="","",IF(AV231="Retired","Retired",IF(AY231="","Set last review",IF(AY231&lt;TODAY(),"Overdue",IF(AY231-TODAY()&lt;=Settings!$B$12,"Due soon","On track")))))</f>
        <v/>
      </c>
      <c r="BA231" s="47"/>
    </row>
    <row r="232" customFormat="false" ht="15" hidden="false" customHeight="false" outlineLevel="0" collapsed="false">
      <c r="A232" s="46"/>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8"/>
      <c r="AL232" s="48"/>
      <c r="AM232" s="48"/>
      <c r="AN232" s="48"/>
      <c r="AO232" s="48"/>
      <c r="AP232" s="47"/>
      <c r="AQ232" s="47"/>
      <c r="AR232" s="47"/>
      <c r="AS232" s="47"/>
      <c r="AT232" s="49" t="str">
        <f aca="false">IF(M232="","",IFERROR(VLOOKUP(M232,Settings!$A$6:$C$8,3,FALSE()),""))</f>
        <v/>
      </c>
      <c r="AU232" s="49" t="str">
        <f aca="false">IF(A232="","",IF(LEN(IF((B232="")+(D232="")+(G232="")+(H232="")+(I232="")+(M232="")+(N232="")+(O232="")+(R232="")+(AV232="")&gt;0,((B232="")+(D232="")+(G232="")+(H232="")+(I232="")+(M232="")+(N232="")+(O232="")+(R232="")+(AV232=""))&amp;" required field(s) blank. ","")&amp;IF(AND(M232="High",AK232=""),"High tier: impact assessment date missing. ","")&amp;IF(AND(M232="High",AL232=""),"High tier: bias test date missing. ","")&amp;IF(AND(M232="High",AM232=""),"High tier: kill switch test missing. ","")&amp;IF(AND(M232&lt;&gt;"High",OR(T232="Yes",N232="Decision")),"Check tier: decisions about people or sensitive data are mandatory High (T01). ","")&amp;IF(AND(OR(D232="Bought (SaaS or licensed)",D232="Embedded in vendor product"),AO232=""),"Vendor review date missing. ","")&amp;IF(AND(AB232="Yes",AC232=""),"Transfer mechanism missing. ","")&amp;IF(AND(P232="Yes",Q232=""),"List the tools it can call. ","")&amp;IF(AND(AG232="High-risk",AP232=""),"EU high-risk: technical file status missing. ",""))=0,"OK",TRIM(IF((B232="")+(D232="")+(G232="")+(H232="")+(I232="")+(M232="")+(N232="")+(O232="")+(R232="")+(AV232="")&gt;0,((B232="")+(D232="")+(G232="")+(H232="")+(I232="")+(M232="")+(N232="")+(O232="")+(R232="")+(AV232=""))&amp;" required field(s) blank. ","")&amp;IF(AND(M232="High",AK232=""),"High tier: impact assessment date missing. ","")&amp;IF(AND(M232="High",AL232=""),"High tier: bias test date missing. ","")&amp;IF(AND(M232="High",AM232=""),"High tier: kill switch test missing. ","")&amp;IF(AND(M232&lt;&gt;"High",OR(T232="Yes",N232="Decision")),"Check tier: decisions about people or sensitive data are mandatory High (T01). ","")&amp;IF(AND(OR(D232="Bought (SaaS or licensed)",D232="Embedded in vendor product"),AO232=""),"Vendor review date missing. ","")&amp;IF(AND(AB232="Yes",AC232=""),"Transfer mechanism missing. ","")&amp;IF(AND(P232="Yes",Q232=""),"List the tools it can call. ","")&amp;IF(AND(AG232="High-risk",AP232=""),"EU high-risk: technical file status missing. ",""))))</f>
        <v/>
      </c>
      <c r="AV232" s="47"/>
      <c r="AW232" s="48"/>
      <c r="AX232" s="48"/>
      <c r="AY232" s="50" t="str">
        <f aca="false">IF(OR(AX232="",M232=""),"",EDATE(AX232,IFERROR(VLOOKUP(M232,Settings!$A$6:$B$8,2,FALSE()),12)))</f>
        <v/>
      </c>
      <c r="AZ232" s="49" t="str">
        <f aca="true">IF(A232="","",IF(AV232="Retired","Retired",IF(AY232="","Set last review",IF(AY232&lt;TODAY(),"Overdue",IF(AY232-TODAY()&lt;=Settings!$B$12,"Due soon","On track")))))</f>
        <v/>
      </c>
      <c r="BA232" s="47"/>
    </row>
    <row r="233" customFormat="false" ht="15" hidden="false" customHeight="false" outlineLevel="0" collapsed="false">
      <c r="A233" s="46"/>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8"/>
      <c r="AL233" s="48"/>
      <c r="AM233" s="48"/>
      <c r="AN233" s="48"/>
      <c r="AO233" s="48"/>
      <c r="AP233" s="47"/>
      <c r="AQ233" s="47"/>
      <c r="AR233" s="47"/>
      <c r="AS233" s="47"/>
      <c r="AT233" s="49" t="str">
        <f aca="false">IF(M233="","",IFERROR(VLOOKUP(M233,Settings!$A$6:$C$8,3,FALSE()),""))</f>
        <v/>
      </c>
      <c r="AU233" s="49" t="str">
        <f aca="false">IF(A233="","",IF(LEN(IF((B233="")+(D233="")+(G233="")+(H233="")+(I233="")+(M233="")+(N233="")+(O233="")+(R233="")+(AV233="")&gt;0,((B233="")+(D233="")+(G233="")+(H233="")+(I233="")+(M233="")+(N233="")+(O233="")+(R233="")+(AV233=""))&amp;" required field(s) blank. ","")&amp;IF(AND(M233="High",AK233=""),"High tier: impact assessment date missing. ","")&amp;IF(AND(M233="High",AL233=""),"High tier: bias test date missing. ","")&amp;IF(AND(M233="High",AM233=""),"High tier: kill switch test missing. ","")&amp;IF(AND(M233&lt;&gt;"High",OR(T233="Yes",N233="Decision")),"Check tier: decisions about people or sensitive data are mandatory High (T01). ","")&amp;IF(AND(OR(D233="Bought (SaaS or licensed)",D233="Embedded in vendor product"),AO233=""),"Vendor review date missing. ","")&amp;IF(AND(AB233="Yes",AC233=""),"Transfer mechanism missing. ","")&amp;IF(AND(P233="Yes",Q233=""),"List the tools it can call. ","")&amp;IF(AND(AG233="High-risk",AP233=""),"EU high-risk: technical file status missing. ",""))=0,"OK",TRIM(IF((B233="")+(D233="")+(G233="")+(H233="")+(I233="")+(M233="")+(N233="")+(O233="")+(R233="")+(AV233="")&gt;0,((B233="")+(D233="")+(G233="")+(H233="")+(I233="")+(M233="")+(N233="")+(O233="")+(R233="")+(AV233=""))&amp;" required field(s) blank. ","")&amp;IF(AND(M233="High",AK233=""),"High tier: impact assessment date missing. ","")&amp;IF(AND(M233="High",AL233=""),"High tier: bias test date missing. ","")&amp;IF(AND(M233="High",AM233=""),"High tier: kill switch test missing. ","")&amp;IF(AND(M233&lt;&gt;"High",OR(T233="Yes",N233="Decision")),"Check tier: decisions about people or sensitive data are mandatory High (T01). ","")&amp;IF(AND(OR(D233="Bought (SaaS or licensed)",D233="Embedded in vendor product"),AO233=""),"Vendor review date missing. ","")&amp;IF(AND(AB233="Yes",AC233=""),"Transfer mechanism missing. ","")&amp;IF(AND(P233="Yes",Q233=""),"List the tools it can call. ","")&amp;IF(AND(AG233="High-risk",AP233=""),"EU high-risk: technical file status missing. ",""))))</f>
        <v/>
      </c>
      <c r="AV233" s="47"/>
      <c r="AW233" s="48"/>
      <c r="AX233" s="48"/>
      <c r="AY233" s="50" t="str">
        <f aca="false">IF(OR(AX233="",M233=""),"",EDATE(AX233,IFERROR(VLOOKUP(M233,Settings!$A$6:$B$8,2,FALSE()),12)))</f>
        <v/>
      </c>
      <c r="AZ233" s="49" t="str">
        <f aca="true">IF(A233="","",IF(AV233="Retired","Retired",IF(AY233="","Set last review",IF(AY233&lt;TODAY(),"Overdue",IF(AY233-TODAY()&lt;=Settings!$B$12,"Due soon","On track")))))</f>
        <v/>
      </c>
      <c r="BA233" s="47"/>
    </row>
    <row r="234" customFormat="false" ht="15" hidden="false" customHeight="false" outlineLevel="0" collapsed="false">
      <c r="A234" s="46"/>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8"/>
      <c r="AL234" s="48"/>
      <c r="AM234" s="48"/>
      <c r="AN234" s="48"/>
      <c r="AO234" s="48"/>
      <c r="AP234" s="47"/>
      <c r="AQ234" s="47"/>
      <c r="AR234" s="47"/>
      <c r="AS234" s="47"/>
      <c r="AT234" s="49" t="str">
        <f aca="false">IF(M234="","",IFERROR(VLOOKUP(M234,Settings!$A$6:$C$8,3,FALSE()),""))</f>
        <v/>
      </c>
      <c r="AU234" s="49" t="str">
        <f aca="false">IF(A234="","",IF(LEN(IF((B234="")+(D234="")+(G234="")+(H234="")+(I234="")+(M234="")+(N234="")+(O234="")+(R234="")+(AV234="")&gt;0,((B234="")+(D234="")+(G234="")+(H234="")+(I234="")+(M234="")+(N234="")+(O234="")+(R234="")+(AV234=""))&amp;" required field(s) blank. ","")&amp;IF(AND(M234="High",AK234=""),"High tier: impact assessment date missing. ","")&amp;IF(AND(M234="High",AL234=""),"High tier: bias test date missing. ","")&amp;IF(AND(M234="High",AM234=""),"High tier: kill switch test missing. ","")&amp;IF(AND(M234&lt;&gt;"High",OR(T234="Yes",N234="Decision")),"Check tier: decisions about people or sensitive data are mandatory High (T01). ","")&amp;IF(AND(OR(D234="Bought (SaaS or licensed)",D234="Embedded in vendor product"),AO234=""),"Vendor review date missing. ","")&amp;IF(AND(AB234="Yes",AC234=""),"Transfer mechanism missing. ","")&amp;IF(AND(P234="Yes",Q234=""),"List the tools it can call. ","")&amp;IF(AND(AG234="High-risk",AP234=""),"EU high-risk: technical file status missing. ",""))=0,"OK",TRIM(IF((B234="")+(D234="")+(G234="")+(H234="")+(I234="")+(M234="")+(N234="")+(O234="")+(R234="")+(AV234="")&gt;0,((B234="")+(D234="")+(G234="")+(H234="")+(I234="")+(M234="")+(N234="")+(O234="")+(R234="")+(AV234=""))&amp;" required field(s) blank. ","")&amp;IF(AND(M234="High",AK234=""),"High tier: impact assessment date missing. ","")&amp;IF(AND(M234="High",AL234=""),"High tier: bias test date missing. ","")&amp;IF(AND(M234="High",AM234=""),"High tier: kill switch test missing. ","")&amp;IF(AND(M234&lt;&gt;"High",OR(T234="Yes",N234="Decision")),"Check tier: decisions about people or sensitive data are mandatory High (T01). ","")&amp;IF(AND(OR(D234="Bought (SaaS or licensed)",D234="Embedded in vendor product"),AO234=""),"Vendor review date missing. ","")&amp;IF(AND(AB234="Yes",AC234=""),"Transfer mechanism missing. ","")&amp;IF(AND(P234="Yes",Q234=""),"List the tools it can call. ","")&amp;IF(AND(AG234="High-risk",AP234=""),"EU high-risk: technical file status missing. ",""))))</f>
        <v/>
      </c>
      <c r="AV234" s="47"/>
      <c r="AW234" s="48"/>
      <c r="AX234" s="48"/>
      <c r="AY234" s="50" t="str">
        <f aca="false">IF(OR(AX234="",M234=""),"",EDATE(AX234,IFERROR(VLOOKUP(M234,Settings!$A$6:$B$8,2,FALSE()),12)))</f>
        <v/>
      </c>
      <c r="AZ234" s="49" t="str">
        <f aca="true">IF(A234="","",IF(AV234="Retired","Retired",IF(AY234="","Set last review",IF(AY234&lt;TODAY(),"Overdue",IF(AY234-TODAY()&lt;=Settings!$B$12,"Due soon","On track")))))</f>
        <v/>
      </c>
      <c r="BA234" s="47"/>
    </row>
    <row r="235" customFormat="false" ht="15" hidden="false" customHeight="false" outlineLevel="0" collapsed="false">
      <c r="A235" s="46"/>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8"/>
      <c r="AL235" s="48"/>
      <c r="AM235" s="48"/>
      <c r="AN235" s="48"/>
      <c r="AO235" s="48"/>
      <c r="AP235" s="47"/>
      <c r="AQ235" s="47"/>
      <c r="AR235" s="47"/>
      <c r="AS235" s="47"/>
      <c r="AT235" s="49" t="str">
        <f aca="false">IF(M235="","",IFERROR(VLOOKUP(M235,Settings!$A$6:$C$8,3,FALSE()),""))</f>
        <v/>
      </c>
      <c r="AU235" s="49" t="str">
        <f aca="false">IF(A235="","",IF(LEN(IF((B235="")+(D235="")+(G235="")+(H235="")+(I235="")+(M235="")+(N235="")+(O235="")+(R235="")+(AV235="")&gt;0,((B235="")+(D235="")+(G235="")+(H235="")+(I235="")+(M235="")+(N235="")+(O235="")+(R235="")+(AV235=""))&amp;" required field(s) blank. ","")&amp;IF(AND(M235="High",AK235=""),"High tier: impact assessment date missing. ","")&amp;IF(AND(M235="High",AL235=""),"High tier: bias test date missing. ","")&amp;IF(AND(M235="High",AM235=""),"High tier: kill switch test missing. ","")&amp;IF(AND(M235&lt;&gt;"High",OR(T235="Yes",N235="Decision")),"Check tier: decisions about people or sensitive data are mandatory High (T01). ","")&amp;IF(AND(OR(D235="Bought (SaaS or licensed)",D235="Embedded in vendor product"),AO235=""),"Vendor review date missing. ","")&amp;IF(AND(AB235="Yes",AC235=""),"Transfer mechanism missing. ","")&amp;IF(AND(P235="Yes",Q235=""),"List the tools it can call. ","")&amp;IF(AND(AG235="High-risk",AP235=""),"EU high-risk: technical file status missing. ",""))=0,"OK",TRIM(IF((B235="")+(D235="")+(G235="")+(H235="")+(I235="")+(M235="")+(N235="")+(O235="")+(R235="")+(AV235="")&gt;0,((B235="")+(D235="")+(G235="")+(H235="")+(I235="")+(M235="")+(N235="")+(O235="")+(R235="")+(AV235=""))&amp;" required field(s) blank. ","")&amp;IF(AND(M235="High",AK235=""),"High tier: impact assessment date missing. ","")&amp;IF(AND(M235="High",AL235=""),"High tier: bias test date missing. ","")&amp;IF(AND(M235="High",AM235=""),"High tier: kill switch test missing. ","")&amp;IF(AND(M235&lt;&gt;"High",OR(T235="Yes",N235="Decision")),"Check tier: decisions about people or sensitive data are mandatory High (T01). ","")&amp;IF(AND(OR(D235="Bought (SaaS or licensed)",D235="Embedded in vendor product"),AO235=""),"Vendor review date missing. ","")&amp;IF(AND(AB235="Yes",AC235=""),"Transfer mechanism missing. ","")&amp;IF(AND(P235="Yes",Q235=""),"List the tools it can call. ","")&amp;IF(AND(AG235="High-risk",AP235=""),"EU high-risk: technical file status missing. ",""))))</f>
        <v/>
      </c>
      <c r="AV235" s="47"/>
      <c r="AW235" s="48"/>
      <c r="AX235" s="48"/>
      <c r="AY235" s="50" t="str">
        <f aca="false">IF(OR(AX235="",M235=""),"",EDATE(AX235,IFERROR(VLOOKUP(M235,Settings!$A$6:$B$8,2,FALSE()),12)))</f>
        <v/>
      </c>
      <c r="AZ235" s="49" t="str">
        <f aca="true">IF(A235="","",IF(AV235="Retired","Retired",IF(AY235="","Set last review",IF(AY235&lt;TODAY(),"Overdue",IF(AY235-TODAY()&lt;=Settings!$B$12,"Due soon","On track")))))</f>
        <v/>
      </c>
      <c r="BA235" s="47"/>
    </row>
    <row r="236" customFormat="false" ht="15" hidden="false" customHeight="false" outlineLevel="0" collapsed="false">
      <c r="A236" s="46"/>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8"/>
      <c r="AL236" s="48"/>
      <c r="AM236" s="48"/>
      <c r="AN236" s="48"/>
      <c r="AO236" s="48"/>
      <c r="AP236" s="47"/>
      <c r="AQ236" s="47"/>
      <c r="AR236" s="47"/>
      <c r="AS236" s="47"/>
      <c r="AT236" s="49" t="str">
        <f aca="false">IF(M236="","",IFERROR(VLOOKUP(M236,Settings!$A$6:$C$8,3,FALSE()),""))</f>
        <v/>
      </c>
      <c r="AU236" s="49" t="str">
        <f aca="false">IF(A236="","",IF(LEN(IF((B236="")+(D236="")+(G236="")+(H236="")+(I236="")+(M236="")+(N236="")+(O236="")+(R236="")+(AV236="")&gt;0,((B236="")+(D236="")+(G236="")+(H236="")+(I236="")+(M236="")+(N236="")+(O236="")+(R236="")+(AV236=""))&amp;" required field(s) blank. ","")&amp;IF(AND(M236="High",AK236=""),"High tier: impact assessment date missing. ","")&amp;IF(AND(M236="High",AL236=""),"High tier: bias test date missing. ","")&amp;IF(AND(M236="High",AM236=""),"High tier: kill switch test missing. ","")&amp;IF(AND(M236&lt;&gt;"High",OR(T236="Yes",N236="Decision")),"Check tier: decisions about people or sensitive data are mandatory High (T01). ","")&amp;IF(AND(OR(D236="Bought (SaaS or licensed)",D236="Embedded in vendor product"),AO236=""),"Vendor review date missing. ","")&amp;IF(AND(AB236="Yes",AC236=""),"Transfer mechanism missing. ","")&amp;IF(AND(P236="Yes",Q236=""),"List the tools it can call. ","")&amp;IF(AND(AG236="High-risk",AP236=""),"EU high-risk: technical file status missing. ",""))=0,"OK",TRIM(IF((B236="")+(D236="")+(G236="")+(H236="")+(I236="")+(M236="")+(N236="")+(O236="")+(R236="")+(AV236="")&gt;0,((B236="")+(D236="")+(G236="")+(H236="")+(I236="")+(M236="")+(N236="")+(O236="")+(R236="")+(AV236=""))&amp;" required field(s) blank. ","")&amp;IF(AND(M236="High",AK236=""),"High tier: impact assessment date missing. ","")&amp;IF(AND(M236="High",AL236=""),"High tier: bias test date missing. ","")&amp;IF(AND(M236="High",AM236=""),"High tier: kill switch test missing. ","")&amp;IF(AND(M236&lt;&gt;"High",OR(T236="Yes",N236="Decision")),"Check tier: decisions about people or sensitive data are mandatory High (T01). ","")&amp;IF(AND(OR(D236="Bought (SaaS or licensed)",D236="Embedded in vendor product"),AO236=""),"Vendor review date missing. ","")&amp;IF(AND(AB236="Yes",AC236=""),"Transfer mechanism missing. ","")&amp;IF(AND(P236="Yes",Q236=""),"List the tools it can call. ","")&amp;IF(AND(AG236="High-risk",AP236=""),"EU high-risk: technical file status missing. ",""))))</f>
        <v/>
      </c>
      <c r="AV236" s="47"/>
      <c r="AW236" s="48"/>
      <c r="AX236" s="48"/>
      <c r="AY236" s="50" t="str">
        <f aca="false">IF(OR(AX236="",M236=""),"",EDATE(AX236,IFERROR(VLOOKUP(M236,Settings!$A$6:$B$8,2,FALSE()),12)))</f>
        <v/>
      </c>
      <c r="AZ236" s="49" t="str">
        <f aca="true">IF(A236="","",IF(AV236="Retired","Retired",IF(AY236="","Set last review",IF(AY236&lt;TODAY(),"Overdue",IF(AY236-TODAY()&lt;=Settings!$B$12,"Due soon","On track")))))</f>
        <v/>
      </c>
      <c r="BA236" s="47"/>
    </row>
    <row r="237" customFormat="false" ht="15" hidden="false" customHeight="false" outlineLevel="0" collapsed="false">
      <c r="A237" s="46"/>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8"/>
      <c r="AL237" s="48"/>
      <c r="AM237" s="48"/>
      <c r="AN237" s="48"/>
      <c r="AO237" s="48"/>
      <c r="AP237" s="47"/>
      <c r="AQ237" s="47"/>
      <c r="AR237" s="47"/>
      <c r="AS237" s="47"/>
      <c r="AT237" s="49" t="str">
        <f aca="false">IF(M237="","",IFERROR(VLOOKUP(M237,Settings!$A$6:$C$8,3,FALSE()),""))</f>
        <v/>
      </c>
      <c r="AU237" s="49" t="str">
        <f aca="false">IF(A237="","",IF(LEN(IF((B237="")+(D237="")+(G237="")+(H237="")+(I237="")+(M237="")+(N237="")+(O237="")+(R237="")+(AV237="")&gt;0,((B237="")+(D237="")+(G237="")+(H237="")+(I237="")+(M237="")+(N237="")+(O237="")+(R237="")+(AV237=""))&amp;" required field(s) blank. ","")&amp;IF(AND(M237="High",AK237=""),"High tier: impact assessment date missing. ","")&amp;IF(AND(M237="High",AL237=""),"High tier: bias test date missing. ","")&amp;IF(AND(M237="High",AM237=""),"High tier: kill switch test missing. ","")&amp;IF(AND(M237&lt;&gt;"High",OR(T237="Yes",N237="Decision")),"Check tier: decisions about people or sensitive data are mandatory High (T01). ","")&amp;IF(AND(OR(D237="Bought (SaaS or licensed)",D237="Embedded in vendor product"),AO237=""),"Vendor review date missing. ","")&amp;IF(AND(AB237="Yes",AC237=""),"Transfer mechanism missing. ","")&amp;IF(AND(P237="Yes",Q237=""),"List the tools it can call. ","")&amp;IF(AND(AG237="High-risk",AP237=""),"EU high-risk: technical file status missing. ",""))=0,"OK",TRIM(IF((B237="")+(D237="")+(G237="")+(H237="")+(I237="")+(M237="")+(N237="")+(O237="")+(R237="")+(AV237="")&gt;0,((B237="")+(D237="")+(G237="")+(H237="")+(I237="")+(M237="")+(N237="")+(O237="")+(R237="")+(AV237=""))&amp;" required field(s) blank. ","")&amp;IF(AND(M237="High",AK237=""),"High tier: impact assessment date missing. ","")&amp;IF(AND(M237="High",AL237=""),"High tier: bias test date missing. ","")&amp;IF(AND(M237="High",AM237=""),"High tier: kill switch test missing. ","")&amp;IF(AND(M237&lt;&gt;"High",OR(T237="Yes",N237="Decision")),"Check tier: decisions about people or sensitive data are mandatory High (T01). ","")&amp;IF(AND(OR(D237="Bought (SaaS or licensed)",D237="Embedded in vendor product"),AO237=""),"Vendor review date missing. ","")&amp;IF(AND(AB237="Yes",AC237=""),"Transfer mechanism missing. ","")&amp;IF(AND(P237="Yes",Q237=""),"List the tools it can call. ","")&amp;IF(AND(AG237="High-risk",AP237=""),"EU high-risk: technical file status missing. ",""))))</f>
        <v/>
      </c>
      <c r="AV237" s="47"/>
      <c r="AW237" s="48"/>
      <c r="AX237" s="48"/>
      <c r="AY237" s="50" t="str">
        <f aca="false">IF(OR(AX237="",M237=""),"",EDATE(AX237,IFERROR(VLOOKUP(M237,Settings!$A$6:$B$8,2,FALSE()),12)))</f>
        <v/>
      </c>
      <c r="AZ237" s="49" t="str">
        <f aca="true">IF(A237="","",IF(AV237="Retired","Retired",IF(AY237="","Set last review",IF(AY237&lt;TODAY(),"Overdue",IF(AY237-TODAY()&lt;=Settings!$B$12,"Due soon","On track")))))</f>
        <v/>
      </c>
      <c r="BA237" s="47"/>
    </row>
    <row r="238" customFormat="false" ht="15" hidden="false" customHeight="false" outlineLevel="0" collapsed="false">
      <c r="A238" s="46"/>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8"/>
      <c r="AL238" s="48"/>
      <c r="AM238" s="48"/>
      <c r="AN238" s="48"/>
      <c r="AO238" s="48"/>
      <c r="AP238" s="47"/>
      <c r="AQ238" s="47"/>
      <c r="AR238" s="47"/>
      <c r="AS238" s="47"/>
      <c r="AT238" s="49" t="str">
        <f aca="false">IF(M238="","",IFERROR(VLOOKUP(M238,Settings!$A$6:$C$8,3,FALSE()),""))</f>
        <v/>
      </c>
      <c r="AU238" s="49" t="str">
        <f aca="false">IF(A238="","",IF(LEN(IF((B238="")+(D238="")+(G238="")+(H238="")+(I238="")+(M238="")+(N238="")+(O238="")+(R238="")+(AV238="")&gt;0,((B238="")+(D238="")+(G238="")+(H238="")+(I238="")+(M238="")+(N238="")+(O238="")+(R238="")+(AV238=""))&amp;" required field(s) blank. ","")&amp;IF(AND(M238="High",AK238=""),"High tier: impact assessment date missing. ","")&amp;IF(AND(M238="High",AL238=""),"High tier: bias test date missing. ","")&amp;IF(AND(M238="High",AM238=""),"High tier: kill switch test missing. ","")&amp;IF(AND(M238&lt;&gt;"High",OR(T238="Yes",N238="Decision")),"Check tier: decisions about people or sensitive data are mandatory High (T01). ","")&amp;IF(AND(OR(D238="Bought (SaaS or licensed)",D238="Embedded in vendor product"),AO238=""),"Vendor review date missing. ","")&amp;IF(AND(AB238="Yes",AC238=""),"Transfer mechanism missing. ","")&amp;IF(AND(P238="Yes",Q238=""),"List the tools it can call. ","")&amp;IF(AND(AG238="High-risk",AP238=""),"EU high-risk: technical file status missing. ",""))=0,"OK",TRIM(IF((B238="")+(D238="")+(G238="")+(H238="")+(I238="")+(M238="")+(N238="")+(O238="")+(R238="")+(AV238="")&gt;0,((B238="")+(D238="")+(G238="")+(H238="")+(I238="")+(M238="")+(N238="")+(O238="")+(R238="")+(AV238=""))&amp;" required field(s) blank. ","")&amp;IF(AND(M238="High",AK238=""),"High tier: impact assessment date missing. ","")&amp;IF(AND(M238="High",AL238=""),"High tier: bias test date missing. ","")&amp;IF(AND(M238="High",AM238=""),"High tier: kill switch test missing. ","")&amp;IF(AND(M238&lt;&gt;"High",OR(T238="Yes",N238="Decision")),"Check tier: decisions about people or sensitive data are mandatory High (T01). ","")&amp;IF(AND(OR(D238="Bought (SaaS or licensed)",D238="Embedded in vendor product"),AO238=""),"Vendor review date missing. ","")&amp;IF(AND(AB238="Yes",AC238=""),"Transfer mechanism missing. ","")&amp;IF(AND(P238="Yes",Q238=""),"List the tools it can call. ","")&amp;IF(AND(AG238="High-risk",AP238=""),"EU high-risk: technical file status missing. ",""))))</f>
        <v/>
      </c>
      <c r="AV238" s="47"/>
      <c r="AW238" s="48"/>
      <c r="AX238" s="48"/>
      <c r="AY238" s="50" t="str">
        <f aca="false">IF(OR(AX238="",M238=""),"",EDATE(AX238,IFERROR(VLOOKUP(M238,Settings!$A$6:$B$8,2,FALSE()),12)))</f>
        <v/>
      </c>
      <c r="AZ238" s="49" t="str">
        <f aca="true">IF(A238="","",IF(AV238="Retired","Retired",IF(AY238="","Set last review",IF(AY238&lt;TODAY(),"Overdue",IF(AY238-TODAY()&lt;=Settings!$B$12,"Due soon","On track")))))</f>
        <v/>
      </c>
      <c r="BA238" s="47"/>
    </row>
    <row r="239" customFormat="false" ht="15" hidden="false" customHeight="false" outlineLevel="0" collapsed="false">
      <c r="A239" s="46"/>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8"/>
      <c r="AL239" s="48"/>
      <c r="AM239" s="48"/>
      <c r="AN239" s="48"/>
      <c r="AO239" s="48"/>
      <c r="AP239" s="47"/>
      <c r="AQ239" s="47"/>
      <c r="AR239" s="47"/>
      <c r="AS239" s="47"/>
      <c r="AT239" s="49" t="str">
        <f aca="false">IF(M239="","",IFERROR(VLOOKUP(M239,Settings!$A$6:$C$8,3,FALSE()),""))</f>
        <v/>
      </c>
      <c r="AU239" s="49" t="str">
        <f aca="false">IF(A239="","",IF(LEN(IF((B239="")+(D239="")+(G239="")+(H239="")+(I239="")+(M239="")+(N239="")+(O239="")+(R239="")+(AV239="")&gt;0,((B239="")+(D239="")+(G239="")+(H239="")+(I239="")+(M239="")+(N239="")+(O239="")+(R239="")+(AV239=""))&amp;" required field(s) blank. ","")&amp;IF(AND(M239="High",AK239=""),"High tier: impact assessment date missing. ","")&amp;IF(AND(M239="High",AL239=""),"High tier: bias test date missing. ","")&amp;IF(AND(M239="High",AM239=""),"High tier: kill switch test missing. ","")&amp;IF(AND(M239&lt;&gt;"High",OR(T239="Yes",N239="Decision")),"Check tier: decisions about people or sensitive data are mandatory High (T01). ","")&amp;IF(AND(OR(D239="Bought (SaaS or licensed)",D239="Embedded in vendor product"),AO239=""),"Vendor review date missing. ","")&amp;IF(AND(AB239="Yes",AC239=""),"Transfer mechanism missing. ","")&amp;IF(AND(P239="Yes",Q239=""),"List the tools it can call. ","")&amp;IF(AND(AG239="High-risk",AP239=""),"EU high-risk: technical file status missing. ",""))=0,"OK",TRIM(IF((B239="")+(D239="")+(G239="")+(H239="")+(I239="")+(M239="")+(N239="")+(O239="")+(R239="")+(AV239="")&gt;0,((B239="")+(D239="")+(G239="")+(H239="")+(I239="")+(M239="")+(N239="")+(O239="")+(R239="")+(AV239=""))&amp;" required field(s) blank. ","")&amp;IF(AND(M239="High",AK239=""),"High tier: impact assessment date missing. ","")&amp;IF(AND(M239="High",AL239=""),"High tier: bias test date missing. ","")&amp;IF(AND(M239="High",AM239=""),"High tier: kill switch test missing. ","")&amp;IF(AND(M239&lt;&gt;"High",OR(T239="Yes",N239="Decision")),"Check tier: decisions about people or sensitive data are mandatory High (T01). ","")&amp;IF(AND(OR(D239="Bought (SaaS or licensed)",D239="Embedded in vendor product"),AO239=""),"Vendor review date missing. ","")&amp;IF(AND(AB239="Yes",AC239=""),"Transfer mechanism missing. ","")&amp;IF(AND(P239="Yes",Q239=""),"List the tools it can call. ","")&amp;IF(AND(AG239="High-risk",AP239=""),"EU high-risk: technical file status missing. ",""))))</f>
        <v/>
      </c>
      <c r="AV239" s="47"/>
      <c r="AW239" s="48"/>
      <c r="AX239" s="48"/>
      <c r="AY239" s="50" t="str">
        <f aca="false">IF(OR(AX239="",M239=""),"",EDATE(AX239,IFERROR(VLOOKUP(M239,Settings!$A$6:$B$8,2,FALSE()),12)))</f>
        <v/>
      </c>
      <c r="AZ239" s="49" t="str">
        <f aca="true">IF(A239="","",IF(AV239="Retired","Retired",IF(AY239="","Set last review",IF(AY239&lt;TODAY(),"Overdue",IF(AY239-TODAY()&lt;=Settings!$B$12,"Due soon","On track")))))</f>
        <v/>
      </c>
      <c r="BA239" s="47"/>
    </row>
    <row r="240" customFormat="false" ht="15" hidden="false" customHeight="false" outlineLevel="0" collapsed="false">
      <c r="A240" s="46"/>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8"/>
      <c r="AL240" s="48"/>
      <c r="AM240" s="48"/>
      <c r="AN240" s="48"/>
      <c r="AO240" s="48"/>
      <c r="AP240" s="47"/>
      <c r="AQ240" s="47"/>
      <c r="AR240" s="47"/>
      <c r="AS240" s="47"/>
      <c r="AT240" s="49" t="str">
        <f aca="false">IF(M240="","",IFERROR(VLOOKUP(M240,Settings!$A$6:$C$8,3,FALSE()),""))</f>
        <v/>
      </c>
      <c r="AU240" s="49" t="str">
        <f aca="false">IF(A240="","",IF(LEN(IF((B240="")+(D240="")+(G240="")+(H240="")+(I240="")+(M240="")+(N240="")+(O240="")+(R240="")+(AV240="")&gt;0,((B240="")+(D240="")+(G240="")+(H240="")+(I240="")+(M240="")+(N240="")+(O240="")+(R240="")+(AV240=""))&amp;" required field(s) blank. ","")&amp;IF(AND(M240="High",AK240=""),"High tier: impact assessment date missing. ","")&amp;IF(AND(M240="High",AL240=""),"High tier: bias test date missing. ","")&amp;IF(AND(M240="High",AM240=""),"High tier: kill switch test missing. ","")&amp;IF(AND(M240&lt;&gt;"High",OR(T240="Yes",N240="Decision")),"Check tier: decisions about people or sensitive data are mandatory High (T01). ","")&amp;IF(AND(OR(D240="Bought (SaaS or licensed)",D240="Embedded in vendor product"),AO240=""),"Vendor review date missing. ","")&amp;IF(AND(AB240="Yes",AC240=""),"Transfer mechanism missing. ","")&amp;IF(AND(P240="Yes",Q240=""),"List the tools it can call. ","")&amp;IF(AND(AG240="High-risk",AP240=""),"EU high-risk: technical file status missing. ",""))=0,"OK",TRIM(IF((B240="")+(D240="")+(G240="")+(H240="")+(I240="")+(M240="")+(N240="")+(O240="")+(R240="")+(AV240="")&gt;0,((B240="")+(D240="")+(G240="")+(H240="")+(I240="")+(M240="")+(N240="")+(O240="")+(R240="")+(AV240=""))&amp;" required field(s) blank. ","")&amp;IF(AND(M240="High",AK240=""),"High tier: impact assessment date missing. ","")&amp;IF(AND(M240="High",AL240=""),"High tier: bias test date missing. ","")&amp;IF(AND(M240="High",AM240=""),"High tier: kill switch test missing. ","")&amp;IF(AND(M240&lt;&gt;"High",OR(T240="Yes",N240="Decision")),"Check tier: decisions about people or sensitive data are mandatory High (T01). ","")&amp;IF(AND(OR(D240="Bought (SaaS or licensed)",D240="Embedded in vendor product"),AO240=""),"Vendor review date missing. ","")&amp;IF(AND(AB240="Yes",AC240=""),"Transfer mechanism missing. ","")&amp;IF(AND(P240="Yes",Q240=""),"List the tools it can call. ","")&amp;IF(AND(AG240="High-risk",AP240=""),"EU high-risk: technical file status missing. ",""))))</f>
        <v/>
      </c>
      <c r="AV240" s="47"/>
      <c r="AW240" s="48"/>
      <c r="AX240" s="48"/>
      <c r="AY240" s="50" t="str">
        <f aca="false">IF(OR(AX240="",M240=""),"",EDATE(AX240,IFERROR(VLOOKUP(M240,Settings!$A$6:$B$8,2,FALSE()),12)))</f>
        <v/>
      </c>
      <c r="AZ240" s="49" t="str">
        <f aca="true">IF(A240="","",IF(AV240="Retired","Retired",IF(AY240="","Set last review",IF(AY240&lt;TODAY(),"Overdue",IF(AY240-TODAY()&lt;=Settings!$B$12,"Due soon","On track")))))</f>
        <v/>
      </c>
      <c r="BA240" s="47"/>
    </row>
    <row r="241" customFormat="false" ht="15" hidden="false" customHeight="false" outlineLevel="0" collapsed="false">
      <c r="A241" s="46"/>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8"/>
      <c r="AL241" s="48"/>
      <c r="AM241" s="48"/>
      <c r="AN241" s="48"/>
      <c r="AO241" s="48"/>
      <c r="AP241" s="47"/>
      <c r="AQ241" s="47"/>
      <c r="AR241" s="47"/>
      <c r="AS241" s="47"/>
      <c r="AT241" s="49" t="str">
        <f aca="false">IF(M241="","",IFERROR(VLOOKUP(M241,Settings!$A$6:$C$8,3,FALSE()),""))</f>
        <v/>
      </c>
      <c r="AU241" s="49" t="str">
        <f aca="false">IF(A241="","",IF(LEN(IF((B241="")+(D241="")+(G241="")+(H241="")+(I241="")+(M241="")+(N241="")+(O241="")+(R241="")+(AV241="")&gt;0,((B241="")+(D241="")+(G241="")+(H241="")+(I241="")+(M241="")+(N241="")+(O241="")+(R241="")+(AV241=""))&amp;" required field(s) blank. ","")&amp;IF(AND(M241="High",AK241=""),"High tier: impact assessment date missing. ","")&amp;IF(AND(M241="High",AL241=""),"High tier: bias test date missing. ","")&amp;IF(AND(M241="High",AM241=""),"High tier: kill switch test missing. ","")&amp;IF(AND(M241&lt;&gt;"High",OR(T241="Yes",N241="Decision")),"Check tier: decisions about people or sensitive data are mandatory High (T01). ","")&amp;IF(AND(OR(D241="Bought (SaaS or licensed)",D241="Embedded in vendor product"),AO241=""),"Vendor review date missing. ","")&amp;IF(AND(AB241="Yes",AC241=""),"Transfer mechanism missing. ","")&amp;IF(AND(P241="Yes",Q241=""),"List the tools it can call. ","")&amp;IF(AND(AG241="High-risk",AP241=""),"EU high-risk: technical file status missing. ",""))=0,"OK",TRIM(IF((B241="")+(D241="")+(G241="")+(H241="")+(I241="")+(M241="")+(N241="")+(O241="")+(R241="")+(AV241="")&gt;0,((B241="")+(D241="")+(G241="")+(H241="")+(I241="")+(M241="")+(N241="")+(O241="")+(R241="")+(AV241=""))&amp;" required field(s) blank. ","")&amp;IF(AND(M241="High",AK241=""),"High tier: impact assessment date missing. ","")&amp;IF(AND(M241="High",AL241=""),"High tier: bias test date missing. ","")&amp;IF(AND(M241="High",AM241=""),"High tier: kill switch test missing. ","")&amp;IF(AND(M241&lt;&gt;"High",OR(T241="Yes",N241="Decision")),"Check tier: decisions about people or sensitive data are mandatory High (T01). ","")&amp;IF(AND(OR(D241="Bought (SaaS or licensed)",D241="Embedded in vendor product"),AO241=""),"Vendor review date missing. ","")&amp;IF(AND(AB241="Yes",AC241=""),"Transfer mechanism missing. ","")&amp;IF(AND(P241="Yes",Q241=""),"List the tools it can call. ","")&amp;IF(AND(AG241="High-risk",AP241=""),"EU high-risk: technical file status missing. ",""))))</f>
        <v/>
      </c>
      <c r="AV241" s="47"/>
      <c r="AW241" s="48"/>
      <c r="AX241" s="48"/>
      <c r="AY241" s="50" t="str">
        <f aca="false">IF(OR(AX241="",M241=""),"",EDATE(AX241,IFERROR(VLOOKUP(M241,Settings!$A$6:$B$8,2,FALSE()),12)))</f>
        <v/>
      </c>
      <c r="AZ241" s="49" t="str">
        <f aca="true">IF(A241="","",IF(AV241="Retired","Retired",IF(AY241="","Set last review",IF(AY241&lt;TODAY(),"Overdue",IF(AY241-TODAY()&lt;=Settings!$B$12,"Due soon","On track")))))</f>
        <v/>
      </c>
      <c r="BA241" s="47"/>
    </row>
    <row r="242" customFormat="false" ht="15" hidden="false" customHeight="false" outlineLevel="0" collapsed="false">
      <c r="A242" s="46"/>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8"/>
      <c r="AL242" s="48"/>
      <c r="AM242" s="48"/>
      <c r="AN242" s="48"/>
      <c r="AO242" s="48"/>
      <c r="AP242" s="47"/>
      <c r="AQ242" s="47"/>
      <c r="AR242" s="47"/>
      <c r="AS242" s="47"/>
      <c r="AT242" s="49" t="str">
        <f aca="false">IF(M242="","",IFERROR(VLOOKUP(M242,Settings!$A$6:$C$8,3,FALSE()),""))</f>
        <v/>
      </c>
      <c r="AU242" s="49" t="str">
        <f aca="false">IF(A242="","",IF(LEN(IF((B242="")+(D242="")+(G242="")+(H242="")+(I242="")+(M242="")+(N242="")+(O242="")+(R242="")+(AV242="")&gt;0,((B242="")+(D242="")+(G242="")+(H242="")+(I242="")+(M242="")+(N242="")+(O242="")+(R242="")+(AV242=""))&amp;" required field(s) blank. ","")&amp;IF(AND(M242="High",AK242=""),"High tier: impact assessment date missing. ","")&amp;IF(AND(M242="High",AL242=""),"High tier: bias test date missing. ","")&amp;IF(AND(M242="High",AM242=""),"High tier: kill switch test missing. ","")&amp;IF(AND(M242&lt;&gt;"High",OR(T242="Yes",N242="Decision")),"Check tier: decisions about people or sensitive data are mandatory High (T01). ","")&amp;IF(AND(OR(D242="Bought (SaaS or licensed)",D242="Embedded in vendor product"),AO242=""),"Vendor review date missing. ","")&amp;IF(AND(AB242="Yes",AC242=""),"Transfer mechanism missing. ","")&amp;IF(AND(P242="Yes",Q242=""),"List the tools it can call. ","")&amp;IF(AND(AG242="High-risk",AP242=""),"EU high-risk: technical file status missing. ",""))=0,"OK",TRIM(IF((B242="")+(D242="")+(G242="")+(H242="")+(I242="")+(M242="")+(N242="")+(O242="")+(R242="")+(AV242="")&gt;0,((B242="")+(D242="")+(G242="")+(H242="")+(I242="")+(M242="")+(N242="")+(O242="")+(R242="")+(AV242=""))&amp;" required field(s) blank. ","")&amp;IF(AND(M242="High",AK242=""),"High tier: impact assessment date missing. ","")&amp;IF(AND(M242="High",AL242=""),"High tier: bias test date missing. ","")&amp;IF(AND(M242="High",AM242=""),"High tier: kill switch test missing. ","")&amp;IF(AND(M242&lt;&gt;"High",OR(T242="Yes",N242="Decision")),"Check tier: decisions about people or sensitive data are mandatory High (T01). ","")&amp;IF(AND(OR(D242="Bought (SaaS or licensed)",D242="Embedded in vendor product"),AO242=""),"Vendor review date missing. ","")&amp;IF(AND(AB242="Yes",AC242=""),"Transfer mechanism missing. ","")&amp;IF(AND(P242="Yes",Q242=""),"List the tools it can call. ","")&amp;IF(AND(AG242="High-risk",AP242=""),"EU high-risk: technical file status missing. ",""))))</f>
        <v/>
      </c>
      <c r="AV242" s="47"/>
      <c r="AW242" s="48"/>
      <c r="AX242" s="48"/>
      <c r="AY242" s="50" t="str">
        <f aca="false">IF(OR(AX242="",M242=""),"",EDATE(AX242,IFERROR(VLOOKUP(M242,Settings!$A$6:$B$8,2,FALSE()),12)))</f>
        <v/>
      </c>
      <c r="AZ242" s="49" t="str">
        <f aca="true">IF(A242="","",IF(AV242="Retired","Retired",IF(AY242="","Set last review",IF(AY242&lt;TODAY(),"Overdue",IF(AY242-TODAY()&lt;=Settings!$B$12,"Due soon","On track")))))</f>
        <v/>
      </c>
      <c r="BA242" s="47"/>
    </row>
    <row r="243" customFormat="false" ht="15" hidden="false" customHeight="false" outlineLevel="0" collapsed="false">
      <c r="A243" s="46"/>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8"/>
      <c r="AL243" s="48"/>
      <c r="AM243" s="48"/>
      <c r="AN243" s="48"/>
      <c r="AO243" s="48"/>
      <c r="AP243" s="47"/>
      <c r="AQ243" s="47"/>
      <c r="AR243" s="47"/>
      <c r="AS243" s="47"/>
      <c r="AT243" s="49" t="str">
        <f aca="false">IF(M243="","",IFERROR(VLOOKUP(M243,Settings!$A$6:$C$8,3,FALSE()),""))</f>
        <v/>
      </c>
      <c r="AU243" s="49" t="str">
        <f aca="false">IF(A243="","",IF(LEN(IF((B243="")+(D243="")+(G243="")+(H243="")+(I243="")+(M243="")+(N243="")+(O243="")+(R243="")+(AV243="")&gt;0,((B243="")+(D243="")+(G243="")+(H243="")+(I243="")+(M243="")+(N243="")+(O243="")+(R243="")+(AV243=""))&amp;" required field(s) blank. ","")&amp;IF(AND(M243="High",AK243=""),"High tier: impact assessment date missing. ","")&amp;IF(AND(M243="High",AL243=""),"High tier: bias test date missing. ","")&amp;IF(AND(M243="High",AM243=""),"High tier: kill switch test missing. ","")&amp;IF(AND(M243&lt;&gt;"High",OR(T243="Yes",N243="Decision")),"Check tier: decisions about people or sensitive data are mandatory High (T01). ","")&amp;IF(AND(OR(D243="Bought (SaaS or licensed)",D243="Embedded in vendor product"),AO243=""),"Vendor review date missing. ","")&amp;IF(AND(AB243="Yes",AC243=""),"Transfer mechanism missing. ","")&amp;IF(AND(P243="Yes",Q243=""),"List the tools it can call. ","")&amp;IF(AND(AG243="High-risk",AP243=""),"EU high-risk: technical file status missing. ",""))=0,"OK",TRIM(IF((B243="")+(D243="")+(G243="")+(H243="")+(I243="")+(M243="")+(N243="")+(O243="")+(R243="")+(AV243="")&gt;0,((B243="")+(D243="")+(G243="")+(H243="")+(I243="")+(M243="")+(N243="")+(O243="")+(R243="")+(AV243=""))&amp;" required field(s) blank. ","")&amp;IF(AND(M243="High",AK243=""),"High tier: impact assessment date missing. ","")&amp;IF(AND(M243="High",AL243=""),"High tier: bias test date missing. ","")&amp;IF(AND(M243="High",AM243=""),"High tier: kill switch test missing. ","")&amp;IF(AND(M243&lt;&gt;"High",OR(T243="Yes",N243="Decision")),"Check tier: decisions about people or sensitive data are mandatory High (T01). ","")&amp;IF(AND(OR(D243="Bought (SaaS or licensed)",D243="Embedded in vendor product"),AO243=""),"Vendor review date missing. ","")&amp;IF(AND(AB243="Yes",AC243=""),"Transfer mechanism missing. ","")&amp;IF(AND(P243="Yes",Q243=""),"List the tools it can call. ","")&amp;IF(AND(AG243="High-risk",AP243=""),"EU high-risk: technical file status missing. ",""))))</f>
        <v/>
      </c>
      <c r="AV243" s="47"/>
      <c r="AW243" s="48"/>
      <c r="AX243" s="48"/>
      <c r="AY243" s="50" t="str">
        <f aca="false">IF(OR(AX243="",M243=""),"",EDATE(AX243,IFERROR(VLOOKUP(M243,Settings!$A$6:$B$8,2,FALSE()),12)))</f>
        <v/>
      </c>
      <c r="AZ243" s="49" t="str">
        <f aca="true">IF(A243="","",IF(AV243="Retired","Retired",IF(AY243="","Set last review",IF(AY243&lt;TODAY(),"Overdue",IF(AY243-TODAY()&lt;=Settings!$B$12,"Due soon","On track")))))</f>
        <v/>
      </c>
      <c r="BA243" s="47"/>
    </row>
    <row r="244" customFormat="false" ht="15" hidden="false" customHeight="false" outlineLevel="0" collapsed="false">
      <c r="A244" s="46"/>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8"/>
      <c r="AL244" s="48"/>
      <c r="AM244" s="48"/>
      <c r="AN244" s="48"/>
      <c r="AO244" s="48"/>
      <c r="AP244" s="47"/>
      <c r="AQ244" s="47"/>
      <c r="AR244" s="47"/>
      <c r="AS244" s="47"/>
      <c r="AT244" s="49" t="str">
        <f aca="false">IF(M244="","",IFERROR(VLOOKUP(M244,Settings!$A$6:$C$8,3,FALSE()),""))</f>
        <v/>
      </c>
      <c r="AU244" s="49" t="str">
        <f aca="false">IF(A244="","",IF(LEN(IF((B244="")+(D244="")+(G244="")+(H244="")+(I244="")+(M244="")+(N244="")+(O244="")+(R244="")+(AV244="")&gt;0,((B244="")+(D244="")+(G244="")+(H244="")+(I244="")+(M244="")+(N244="")+(O244="")+(R244="")+(AV244=""))&amp;" required field(s) blank. ","")&amp;IF(AND(M244="High",AK244=""),"High tier: impact assessment date missing. ","")&amp;IF(AND(M244="High",AL244=""),"High tier: bias test date missing. ","")&amp;IF(AND(M244="High",AM244=""),"High tier: kill switch test missing. ","")&amp;IF(AND(M244&lt;&gt;"High",OR(T244="Yes",N244="Decision")),"Check tier: decisions about people or sensitive data are mandatory High (T01). ","")&amp;IF(AND(OR(D244="Bought (SaaS or licensed)",D244="Embedded in vendor product"),AO244=""),"Vendor review date missing. ","")&amp;IF(AND(AB244="Yes",AC244=""),"Transfer mechanism missing. ","")&amp;IF(AND(P244="Yes",Q244=""),"List the tools it can call. ","")&amp;IF(AND(AG244="High-risk",AP244=""),"EU high-risk: technical file status missing. ",""))=0,"OK",TRIM(IF((B244="")+(D244="")+(G244="")+(H244="")+(I244="")+(M244="")+(N244="")+(O244="")+(R244="")+(AV244="")&gt;0,((B244="")+(D244="")+(G244="")+(H244="")+(I244="")+(M244="")+(N244="")+(O244="")+(R244="")+(AV244=""))&amp;" required field(s) blank. ","")&amp;IF(AND(M244="High",AK244=""),"High tier: impact assessment date missing. ","")&amp;IF(AND(M244="High",AL244=""),"High tier: bias test date missing. ","")&amp;IF(AND(M244="High",AM244=""),"High tier: kill switch test missing. ","")&amp;IF(AND(M244&lt;&gt;"High",OR(T244="Yes",N244="Decision")),"Check tier: decisions about people or sensitive data are mandatory High (T01). ","")&amp;IF(AND(OR(D244="Bought (SaaS or licensed)",D244="Embedded in vendor product"),AO244=""),"Vendor review date missing. ","")&amp;IF(AND(AB244="Yes",AC244=""),"Transfer mechanism missing. ","")&amp;IF(AND(P244="Yes",Q244=""),"List the tools it can call. ","")&amp;IF(AND(AG244="High-risk",AP244=""),"EU high-risk: technical file status missing. ",""))))</f>
        <v/>
      </c>
      <c r="AV244" s="47"/>
      <c r="AW244" s="48"/>
      <c r="AX244" s="48"/>
      <c r="AY244" s="50" t="str">
        <f aca="false">IF(OR(AX244="",M244=""),"",EDATE(AX244,IFERROR(VLOOKUP(M244,Settings!$A$6:$B$8,2,FALSE()),12)))</f>
        <v/>
      </c>
      <c r="AZ244" s="49" t="str">
        <f aca="true">IF(A244="","",IF(AV244="Retired","Retired",IF(AY244="","Set last review",IF(AY244&lt;TODAY(),"Overdue",IF(AY244-TODAY()&lt;=Settings!$B$12,"Due soon","On track")))))</f>
        <v/>
      </c>
      <c r="BA244" s="47"/>
    </row>
    <row r="245" customFormat="false" ht="15" hidden="false" customHeight="false" outlineLevel="0" collapsed="false">
      <c r="A245" s="46"/>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8"/>
      <c r="AL245" s="48"/>
      <c r="AM245" s="48"/>
      <c r="AN245" s="48"/>
      <c r="AO245" s="48"/>
      <c r="AP245" s="47"/>
      <c r="AQ245" s="47"/>
      <c r="AR245" s="47"/>
      <c r="AS245" s="47"/>
      <c r="AT245" s="49" t="str">
        <f aca="false">IF(M245="","",IFERROR(VLOOKUP(M245,Settings!$A$6:$C$8,3,FALSE()),""))</f>
        <v/>
      </c>
      <c r="AU245" s="49" t="str">
        <f aca="false">IF(A245="","",IF(LEN(IF((B245="")+(D245="")+(G245="")+(H245="")+(I245="")+(M245="")+(N245="")+(O245="")+(R245="")+(AV245="")&gt;0,((B245="")+(D245="")+(G245="")+(H245="")+(I245="")+(M245="")+(N245="")+(O245="")+(R245="")+(AV245=""))&amp;" required field(s) blank. ","")&amp;IF(AND(M245="High",AK245=""),"High tier: impact assessment date missing. ","")&amp;IF(AND(M245="High",AL245=""),"High tier: bias test date missing. ","")&amp;IF(AND(M245="High",AM245=""),"High tier: kill switch test missing. ","")&amp;IF(AND(M245&lt;&gt;"High",OR(T245="Yes",N245="Decision")),"Check tier: decisions about people or sensitive data are mandatory High (T01). ","")&amp;IF(AND(OR(D245="Bought (SaaS or licensed)",D245="Embedded in vendor product"),AO245=""),"Vendor review date missing. ","")&amp;IF(AND(AB245="Yes",AC245=""),"Transfer mechanism missing. ","")&amp;IF(AND(P245="Yes",Q245=""),"List the tools it can call. ","")&amp;IF(AND(AG245="High-risk",AP245=""),"EU high-risk: technical file status missing. ",""))=0,"OK",TRIM(IF((B245="")+(D245="")+(G245="")+(H245="")+(I245="")+(M245="")+(N245="")+(O245="")+(R245="")+(AV245="")&gt;0,((B245="")+(D245="")+(G245="")+(H245="")+(I245="")+(M245="")+(N245="")+(O245="")+(R245="")+(AV245=""))&amp;" required field(s) blank. ","")&amp;IF(AND(M245="High",AK245=""),"High tier: impact assessment date missing. ","")&amp;IF(AND(M245="High",AL245=""),"High tier: bias test date missing. ","")&amp;IF(AND(M245="High",AM245=""),"High tier: kill switch test missing. ","")&amp;IF(AND(M245&lt;&gt;"High",OR(T245="Yes",N245="Decision")),"Check tier: decisions about people or sensitive data are mandatory High (T01). ","")&amp;IF(AND(OR(D245="Bought (SaaS or licensed)",D245="Embedded in vendor product"),AO245=""),"Vendor review date missing. ","")&amp;IF(AND(AB245="Yes",AC245=""),"Transfer mechanism missing. ","")&amp;IF(AND(P245="Yes",Q245=""),"List the tools it can call. ","")&amp;IF(AND(AG245="High-risk",AP245=""),"EU high-risk: technical file status missing. ",""))))</f>
        <v/>
      </c>
      <c r="AV245" s="47"/>
      <c r="AW245" s="48"/>
      <c r="AX245" s="48"/>
      <c r="AY245" s="50" t="str">
        <f aca="false">IF(OR(AX245="",M245=""),"",EDATE(AX245,IFERROR(VLOOKUP(M245,Settings!$A$6:$B$8,2,FALSE()),12)))</f>
        <v/>
      </c>
      <c r="AZ245" s="49" t="str">
        <f aca="true">IF(A245="","",IF(AV245="Retired","Retired",IF(AY245="","Set last review",IF(AY245&lt;TODAY(),"Overdue",IF(AY245-TODAY()&lt;=Settings!$B$12,"Due soon","On track")))))</f>
        <v/>
      </c>
      <c r="BA245" s="47"/>
    </row>
    <row r="246" customFormat="false" ht="15" hidden="false" customHeight="false" outlineLevel="0" collapsed="false">
      <c r="A246" s="46"/>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8"/>
      <c r="AL246" s="48"/>
      <c r="AM246" s="48"/>
      <c r="AN246" s="48"/>
      <c r="AO246" s="48"/>
      <c r="AP246" s="47"/>
      <c r="AQ246" s="47"/>
      <c r="AR246" s="47"/>
      <c r="AS246" s="47"/>
      <c r="AT246" s="49" t="str">
        <f aca="false">IF(M246="","",IFERROR(VLOOKUP(M246,Settings!$A$6:$C$8,3,FALSE()),""))</f>
        <v/>
      </c>
      <c r="AU246" s="49" t="str">
        <f aca="false">IF(A246="","",IF(LEN(IF((B246="")+(D246="")+(G246="")+(H246="")+(I246="")+(M246="")+(N246="")+(O246="")+(R246="")+(AV246="")&gt;0,((B246="")+(D246="")+(G246="")+(H246="")+(I246="")+(M246="")+(N246="")+(O246="")+(R246="")+(AV246=""))&amp;" required field(s) blank. ","")&amp;IF(AND(M246="High",AK246=""),"High tier: impact assessment date missing. ","")&amp;IF(AND(M246="High",AL246=""),"High tier: bias test date missing. ","")&amp;IF(AND(M246="High",AM246=""),"High tier: kill switch test missing. ","")&amp;IF(AND(M246&lt;&gt;"High",OR(T246="Yes",N246="Decision")),"Check tier: decisions about people or sensitive data are mandatory High (T01). ","")&amp;IF(AND(OR(D246="Bought (SaaS or licensed)",D246="Embedded in vendor product"),AO246=""),"Vendor review date missing. ","")&amp;IF(AND(AB246="Yes",AC246=""),"Transfer mechanism missing. ","")&amp;IF(AND(P246="Yes",Q246=""),"List the tools it can call. ","")&amp;IF(AND(AG246="High-risk",AP246=""),"EU high-risk: technical file status missing. ",""))=0,"OK",TRIM(IF((B246="")+(D246="")+(G246="")+(H246="")+(I246="")+(M246="")+(N246="")+(O246="")+(R246="")+(AV246="")&gt;0,((B246="")+(D246="")+(G246="")+(H246="")+(I246="")+(M246="")+(N246="")+(O246="")+(R246="")+(AV246=""))&amp;" required field(s) blank. ","")&amp;IF(AND(M246="High",AK246=""),"High tier: impact assessment date missing. ","")&amp;IF(AND(M246="High",AL246=""),"High tier: bias test date missing. ","")&amp;IF(AND(M246="High",AM246=""),"High tier: kill switch test missing. ","")&amp;IF(AND(M246&lt;&gt;"High",OR(T246="Yes",N246="Decision")),"Check tier: decisions about people or sensitive data are mandatory High (T01). ","")&amp;IF(AND(OR(D246="Bought (SaaS or licensed)",D246="Embedded in vendor product"),AO246=""),"Vendor review date missing. ","")&amp;IF(AND(AB246="Yes",AC246=""),"Transfer mechanism missing. ","")&amp;IF(AND(P246="Yes",Q246=""),"List the tools it can call. ","")&amp;IF(AND(AG246="High-risk",AP246=""),"EU high-risk: technical file status missing. ",""))))</f>
        <v/>
      </c>
      <c r="AV246" s="47"/>
      <c r="AW246" s="48"/>
      <c r="AX246" s="48"/>
      <c r="AY246" s="50" t="str">
        <f aca="false">IF(OR(AX246="",M246=""),"",EDATE(AX246,IFERROR(VLOOKUP(M246,Settings!$A$6:$B$8,2,FALSE()),12)))</f>
        <v/>
      </c>
      <c r="AZ246" s="49" t="str">
        <f aca="true">IF(A246="","",IF(AV246="Retired","Retired",IF(AY246="","Set last review",IF(AY246&lt;TODAY(),"Overdue",IF(AY246-TODAY()&lt;=Settings!$B$12,"Due soon","On track")))))</f>
        <v/>
      </c>
      <c r="BA246" s="47"/>
    </row>
    <row r="247" customFormat="false" ht="15" hidden="false" customHeight="false" outlineLevel="0" collapsed="false">
      <c r="A247" s="46"/>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8"/>
      <c r="AL247" s="48"/>
      <c r="AM247" s="48"/>
      <c r="AN247" s="48"/>
      <c r="AO247" s="48"/>
      <c r="AP247" s="47"/>
      <c r="AQ247" s="47"/>
      <c r="AR247" s="47"/>
      <c r="AS247" s="47"/>
      <c r="AT247" s="49" t="str">
        <f aca="false">IF(M247="","",IFERROR(VLOOKUP(M247,Settings!$A$6:$C$8,3,FALSE()),""))</f>
        <v/>
      </c>
      <c r="AU247" s="49" t="str">
        <f aca="false">IF(A247="","",IF(LEN(IF((B247="")+(D247="")+(G247="")+(H247="")+(I247="")+(M247="")+(N247="")+(O247="")+(R247="")+(AV247="")&gt;0,((B247="")+(D247="")+(G247="")+(H247="")+(I247="")+(M247="")+(N247="")+(O247="")+(R247="")+(AV247=""))&amp;" required field(s) blank. ","")&amp;IF(AND(M247="High",AK247=""),"High tier: impact assessment date missing. ","")&amp;IF(AND(M247="High",AL247=""),"High tier: bias test date missing. ","")&amp;IF(AND(M247="High",AM247=""),"High tier: kill switch test missing. ","")&amp;IF(AND(M247&lt;&gt;"High",OR(T247="Yes",N247="Decision")),"Check tier: decisions about people or sensitive data are mandatory High (T01). ","")&amp;IF(AND(OR(D247="Bought (SaaS or licensed)",D247="Embedded in vendor product"),AO247=""),"Vendor review date missing. ","")&amp;IF(AND(AB247="Yes",AC247=""),"Transfer mechanism missing. ","")&amp;IF(AND(P247="Yes",Q247=""),"List the tools it can call. ","")&amp;IF(AND(AG247="High-risk",AP247=""),"EU high-risk: technical file status missing. ",""))=0,"OK",TRIM(IF((B247="")+(D247="")+(G247="")+(H247="")+(I247="")+(M247="")+(N247="")+(O247="")+(R247="")+(AV247="")&gt;0,((B247="")+(D247="")+(G247="")+(H247="")+(I247="")+(M247="")+(N247="")+(O247="")+(R247="")+(AV247=""))&amp;" required field(s) blank. ","")&amp;IF(AND(M247="High",AK247=""),"High tier: impact assessment date missing. ","")&amp;IF(AND(M247="High",AL247=""),"High tier: bias test date missing. ","")&amp;IF(AND(M247="High",AM247=""),"High tier: kill switch test missing. ","")&amp;IF(AND(M247&lt;&gt;"High",OR(T247="Yes",N247="Decision")),"Check tier: decisions about people or sensitive data are mandatory High (T01). ","")&amp;IF(AND(OR(D247="Bought (SaaS or licensed)",D247="Embedded in vendor product"),AO247=""),"Vendor review date missing. ","")&amp;IF(AND(AB247="Yes",AC247=""),"Transfer mechanism missing. ","")&amp;IF(AND(P247="Yes",Q247=""),"List the tools it can call. ","")&amp;IF(AND(AG247="High-risk",AP247=""),"EU high-risk: technical file status missing. ",""))))</f>
        <v/>
      </c>
      <c r="AV247" s="47"/>
      <c r="AW247" s="48"/>
      <c r="AX247" s="48"/>
      <c r="AY247" s="50" t="str">
        <f aca="false">IF(OR(AX247="",M247=""),"",EDATE(AX247,IFERROR(VLOOKUP(M247,Settings!$A$6:$B$8,2,FALSE()),12)))</f>
        <v/>
      </c>
      <c r="AZ247" s="49" t="str">
        <f aca="true">IF(A247="","",IF(AV247="Retired","Retired",IF(AY247="","Set last review",IF(AY247&lt;TODAY(),"Overdue",IF(AY247-TODAY()&lt;=Settings!$B$12,"Due soon","On track")))))</f>
        <v/>
      </c>
      <c r="BA247" s="47"/>
    </row>
    <row r="248" customFormat="false" ht="15" hidden="false" customHeight="false" outlineLevel="0" collapsed="false">
      <c r="A248" s="46"/>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8"/>
      <c r="AL248" s="48"/>
      <c r="AM248" s="48"/>
      <c r="AN248" s="48"/>
      <c r="AO248" s="48"/>
      <c r="AP248" s="47"/>
      <c r="AQ248" s="47"/>
      <c r="AR248" s="47"/>
      <c r="AS248" s="47"/>
      <c r="AT248" s="49" t="str">
        <f aca="false">IF(M248="","",IFERROR(VLOOKUP(M248,Settings!$A$6:$C$8,3,FALSE()),""))</f>
        <v/>
      </c>
      <c r="AU248" s="49" t="str">
        <f aca="false">IF(A248="","",IF(LEN(IF((B248="")+(D248="")+(G248="")+(H248="")+(I248="")+(M248="")+(N248="")+(O248="")+(R248="")+(AV248="")&gt;0,((B248="")+(D248="")+(G248="")+(H248="")+(I248="")+(M248="")+(N248="")+(O248="")+(R248="")+(AV248=""))&amp;" required field(s) blank. ","")&amp;IF(AND(M248="High",AK248=""),"High tier: impact assessment date missing. ","")&amp;IF(AND(M248="High",AL248=""),"High tier: bias test date missing. ","")&amp;IF(AND(M248="High",AM248=""),"High tier: kill switch test missing. ","")&amp;IF(AND(M248&lt;&gt;"High",OR(T248="Yes",N248="Decision")),"Check tier: decisions about people or sensitive data are mandatory High (T01). ","")&amp;IF(AND(OR(D248="Bought (SaaS or licensed)",D248="Embedded in vendor product"),AO248=""),"Vendor review date missing. ","")&amp;IF(AND(AB248="Yes",AC248=""),"Transfer mechanism missing. ","")&amp;IF(AND(P248="Yes",Q248=""),"List the tools it can call. ","")&amp;IF(AND(AG248="High-risk",AP248=""),"EU high-risk: technical file status missing. ",""))=0,"OK",TRIM(IF((B248="")+(D248="")+(G248="")+(H248="")+(I248="")+(M248="")+(N248="")+(O248="")+(R248="")+(AV248="")&gt;0,((B248="")+(D248="")+(G248="")+(H248="")+(I248="")+(M248="")+(N248="")+(O248="")+(R248="")+(AV248=""))&amp;" required field(s) blank. ","")&amp;IF(AND(M248="High",AK248=""),"High tier: impact assessment date missing. ","")&amp;IF(AND(M248="High",AL248=""),"High tier: bias test date missing. ","")&amp;IF(AND(M248="High",AM248=""),"High tier: kill switch test missing. ","")&amp;IF(AND(M248&lt;&gt;"High",OR(T248="Yes",N248="Decision")),"Check tier: decisions about people or sensitive data are mandatory High (T01). ","")&amp;IF(AND(OR(D248="Bought (SaaS or licensed)",D248="Embedded in vendor product"),AO248=""),"Vendor review date missing. ","")&amp;IF(AND(AB248="Yes",AC248=""),"Transfer mechanism missing. ","")&amp;IF(AND(P248="Yes",Q248=""),"List the tools it can call. ","")&amp;IF(AND(AG248="High-risk",AP248=""),"EU high-risk: technical file status missing. ",""))))</f>
        <v/>
      </c>
      <c r="AV248" s="47"/>
      <c r="AW248" s="48"/>
      <c r="AX248" s="48"/>
      <c r="AY248" s="50" t="str">
        <f aca="false">IF(OR(AX248="",M248=""),"",EDATE(AX248,IFERROR(VLOOKUP(M248,Settings!$A$6:$B$8,2,FALSE()),12)))</f>
        <v/>
      </c>
      <c r="AZ248" s="49" t="str">
        <f aca="true">IF(A248="","",IF(AV248="Retired","Retired",IF(AY248="","Set last review",IF(AY248&lt;TODAY(),"Overdue",IF(AY248-TODAY()&lt;=Settings!$B$12,"Due soon","On track")))))</f>
        <v/>
      </c>
      <c r="BA248" s="47"/>
    </row>
    <row r="249" customFormat="false" ht="15" hidden="false" customHeight="false" outlineLevel="0" collapsed="false">
      <c r="A249" s="46"/>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8"/>
      <c r="AL249" s="48"/>
      <c r="AM249" s="48"/>
      <c r="AN249" s="48"/>
      <c r="AO249" s="48"/>
      <c r="AP249" s="47"/>
      <c r="AQ249" s="47"/>
      <c r="AR249" s="47"/>
      <c r="AS249" s="47"/>
      <c r="AT249" s="49" t="str">
        <f aca="false">IF(M249="","",IFERROR(VLOOKUP(M249,Settings!$A$6:$C$8,3,FALSE()),""))</f>
        <v/>
      </c>
      <c r="AU249" s="49" t="str">
        <f aca="false">IF(A249="","",IF(LEN(IF((B249="")+(D249="")+(G249="")+(H249="")+(I249="")+(M249="")+(N249="")+(O249="")+(R249="")+(AV249="")&gt;0,((B249="")+(D249="")+(G249="")+(H249="")+(I249="")+(M249="")+(N249="")+(O249="")+(R249="")+(AV249=""))&amp;" required field(s) blank. ","")&amp;IF(AND(M249="High",AK249=""),"High tier: impact assessment date missing. ","")&amp;IF(AND(M249="High",AL249=""),"High tier: bias test date missing. ","")&amp;IF(AND(M249="High",AM249=""),"High tier: kill switch test missing. ","")&amp;IF(AND(M249&lt;&gt;"High",OR(T249="Yes",N249="Decision")),"Check tier: decisions about people or sensitive data are mandatory High (T01). ","")&amp;IF(AND(OR(D249="Bought (SaaS or licensed)",D249="Embedded in vendor product"),AO249=""),"Vendor review date missing. ","")&amp;IF(AND(AB249="Yes",AC249=""),"Transfer mechanism missing. ","")&amp;IF(AND(P249="Yes",Q249=""),"List the tools it can call. ","")&amp;IF(AND(AG249="High-risk",AP249=""),"EU high-risk: technical file status missing. ",""))=0,"OK",TRIM(IF((B249="")+(D249="")+(G249="")+(H249="")+(I249="")+(M249="")+(N249="")+(O249="")+(R249="")+(AV249="")&gt;0,((B249="")+(D249="")+(G249="")+(H249="")+(I249="")+(M249="")+(N249="")+(O249="")+(R249="")+(AV249=""))&amp;" required field(s) blank. ","")&amp;IF(AND(M249="High",AK249=""),"High tier: impact assessment date missing. ","")&amp;IF(AND(M249="High",AL249=""),"High tier: bias test date missing. ","")&amp;IF(AND(M249="High",AM249=""),"High tier: kill switch test missing. ","")&amp;IF(AND(M249&lt;&gt;"High",OR(T249="Yes",N249="Decision")),"Check tier: decisions about people or sensitive data are mandatory High (T01). ","")&amp;IF(AND(OR(D249="Bought (SaaS or licensed)",D249="Embedded in vendor product"),AO249=""),"Vendor review date missing. ","")&amp;IF(AND(AB249="Yes",AC249=""),"Transfer mechanism missing. ","")&amp;IF(AND(P249="Yes",Q249=""),"List the tools it can call. ","")&amp;IF(AND(AG249="High-risk",AP249=""),"EU high-risk: technical file status missing. ",""))))</f>
        <v/>
      </c>
      <c r="AV249" s="47"/>
      <c r="AW249" s="48"/>
      <c r="AX249" s="48"/>
      <c r="AY249" s="50" t="str">
        <f aca="false">IF(OR(AX249="",M249=""),"",EDATE(AX249,IFERROR(VLOOKUP(M249,Settings!$A$6:$B$8,2,FALSE()),12)))</f>
        <v/>
      </c>
      <c r="AZ249" s="49" t="str">
        <f aca="true">IF(A249="","",IF(AV249="Retired","Retired",IF(AY249="","Set last review",IF(AY249&lt;TODAY(),"Overdue",IF(AY249-TODAY()&lt;=Settings!$B$12,"Due soon","On track")))))</f>
        <v/>
      </c>
      <c r="BA249" s="47"/>
    </row>
    <row r="250" customFormat="false" ht="15" hidden="false" customHeight="false" outlineLevel="0" collapsed="false">
      <c r="A250" s="46"/>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8"/>
      <c r="AL250" s="48"/>
      <c r="AM250" s="48"/>
      <c r="AN250" s="48"/>
      <c r="AO250" s="48"/>
      <c r="AP250" s="47"/>
      <c r="AQ250" s="47"/>
      <c r="AR250" s="47"/>
      <c r="AS250" s="47"/>
      <c r="AT250" s="49" t="str">
        <f aca="false">IF(M250="","",IFERROR(VLOOKUP(M250,Settings!$A$6:$C$8,3,FALSE()),""))</f>
        <v/>
      </c>
      <c r="AU250" s="49" t="str">
        <f aca="false">IF(A250="","",IF(LEN(IF((B250="")+(D250="")+(G250="")+(H250="")+(I250="")+(M250="")+(N250="")+(O250="")+(R250="")+(AV250="")&gt;0,((B250="")+(D250="")+(G250="")+(H250="")+(I250="")+(M250="")+(N250="")+(O250="")+(R250="")+(AV250=""))&amp;" required field(s) blank. ","")&amp;IF(AND(M250="High",AK250=""),"High tier: impact assessment date missing. ","")&amp;IF(AND(M250="High",AL250=""),"High tier: bias test date missing. ","")&amp;IF(AND(M250="High",AM250=""),"High tier: kill switch test missing. ","")&amp;IF(AND(M250&lt;&gt;"High",OR(T250="Yes",N250="Decision")),"Check tier: decisions about people or sensitive data are mandatory High (T01). ","")&amp;IF(AND(OR(D250="Bought (SaaS or licensed)",D250="Embedded in vendor product"),AO250=""),"Vendor review date missing. ","")&amp;IF(AND(AB250="Yes",AC250=""),"Transfer mechanism missing. ","")&amp;IF(AND(P250="Yes",Q250=""),"List the tools it can call. ","")&amp;IF(AND(AG250="High-risk",AP250=""),"EU high-risk: technical file status missing. ",""))=0,"OK",TRIM(IF((B250="")+(D250="")+(G250="")+(H250="")+(I250="")+(M250="")+(N250="")+(O250="")+(R250="")+(AV250="")&gt;0,((B250="")+(D250="")+(G250="")+(H250="")+(I250="")+(M250="")+(N250="")+(O250="")+(R250="")+(AV250=""))&amp;" required field(s) blank. ","")&amp;IF(AND(M250="High",AK250=""),"High tier: impact assessment date missing. ","")&amp;IF(AND(M250="High",AL250=""),"High tier: bias test date missing. ","")&amp;IF(AND(M250="High",AM250=""),"High tier: kill switch test missing. ","")&amp;IF(AND(M250&lt;&gt;"High",OR(T250="Yes",N250="Decision")),"Check tier: decisions about people or sensitive data are mandatory High (T01). ","")&amp;IF(AND(OR(D250="Bought (SaaS or licensed)",D250="Embedded in vendor product"),AO250=""),"Vendor review date missing. ","")&amp;IF(AND(AB250="Yes",AC250=""),"Transfer mechanism missing. ","")&amp;IF(AND(P250="Yes",Q250=""),"List the tools it can call. ","")&amp;IF(AND(AG250="High-risk",AP250=""),"EU high-risk: technical file status missing. ",""))))</f>
        <v/>
      </c>
      <c r="AV250" s="47"/>
      <c r="AW250" s="48"/>
      <c r="AX250" s="48"/>
      <c r="AY250" s="50" t="str">
        <f aca="false">IF(OR(AX250="",M250=""),"",EDATE(AX250,IFERROR(VLOOKUP(M250,Settings!$A$6:$B$8,2,FALSE()),12)))</f>
        <v/>
      </c>
      <c r="AZ250" s="49" t="str">
        <f aca="true">IF(A250="","",IF(AV250="Retired","Retired",IF(AY250="","Set last review",IF(AY250&lt;TODAY(),"Overdue",IF(AY250-TODAY()&lt;=Settings!$B$12,"Due soon","On track")))))</f>
        <v/>
      </c>
      <c r="BA250" s="47"/>
    </row>
    <row r="251" customFormat="false" ht="15" hidden="false" customHeight="false" outlineLevel="0" collapsed="false">
      <c r="A251" s="46"/>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8"/>
      <c r="AL251" s="48"/>
      <c r="AM251" s="48"/>
      <c r="AN251" s="48"/>
      <c r="AO251" s="48"/>
      <c r="AP251" s="47"/>
      <c r="AQ251" s="47"/>
      <c r="AR251" s="47"/>
      <c r="AS251" s="47"/>
      <c r="AT251" s="49" t="str">
        <f aca="false">IF(M251="","",IFERROR(VLOOKUP(M251,Settings!$A$6:$C$8,3,FALSE()),""))</f>
        <v/>
      </c>
      <c r="AU251" s="49" t="str">
        <f aca="false">IF(A251="","",IF(LEN(IF((B251="")+(D251="")+(G251="")+(H251="")+(I251="")+(M251="")+(N251="")+(O251="")+(R251="")+(AV251="")&gt;0,((B251="")+(D251="")+(G251="")+(H251="")+(I251="")+(M251="")+(N251="")+(O251="")+(R251="")+(AV251=""))&amp;" required field(s) blank. ","")&amp;IF(AND(M251="High",AK251=""),"High tier: impact assessment date missing. ","")&amp;IF(AND(M251="High",AL251=""),"High tier: bias test date missing. ","")&amp;IF(AND(M251="High",AM251=""),"High tier: kill switch test missing. ","")&amp;IF(AND(M251&lt;&gt;"High",OR(T251="Yes",N251="Decision")),"Check tier: decisions about people or sensitive data are mandatory High (T01). ","")&amp;IF(AND(OR(D251="Bought (SaaS or licensed)",D251="Embedded in vendor product"),AO251=""),"Vendor review date missing. ","")&amp;IF(AND(AB251="Yes",AC251=""),"Transfer mechanism missing. ","")&amp;IF(AND(P251="Yes",Q251=""),"List the tools it can call. ","")&amp;IF(AND(AG251="High-risk",AP251=""),"EU high-risk: technical file status missing. ",""))=0,"OK",TRIM(IF((B251="")+(D251="")+(G251="")+(H251="")+(I251="")+(M251="")+(N251="")+(O251="")+(R251="")+(AV251="")&gt;0,((B251="")+(D251="")+(G251="")+(H251="")+(I251="")+(M251="")+(N251="")+(O251="")+(R251="")+(AV251=""))&amp;" required field(s) blank. ","")&amp;IF(AND(M251="High",AK251=""),"High tier: impact assessment date missing. ","")&amp;IF(AND(M251="High",AL251=""),"High tier: bias test date missing. ","")&amp;IF(AND(M251="High",AM251=""),"High tier: kill switch test missing. ","")&amp;IF(AND(M251&lt;&gt;"High",OR(T251="Yes",N251="Decision")),"Check tier: decisions about people or sensitive data are mandatory High (T01). ","")&amp;IF(AND(OR(D251="Bought (SaaS or licensed)",D251="Embedded in vendor product"),AO251=""),"Vendor review date missing. ","")&amp;IF(AND(AB251="Yes",AC251=""),"Transfer mechanism missing. ","")&amp;IF(AND(P251="Yes",Q251=""),"List the tools it can call. ","")&amp;IF(AND(AG251="High-risk",AP251=""),"EU high-risk: technical file status missing. ",""))))</f>
        <v/>
      </c>
      <c r="AV251" s="47"/>
      <c r="AW251" s="48"/>
      <c r="AX251" s="48"/>
      <c r="AY251" s="50" t="str">
        <f aca="false">IF(OR(AX251="",M251=""),"",EDATE(AX251,IFERROR(VLOOKUP(M251,Settings!$A$6:$B$8,2,FALSE()),12)))</f>
        <v/>
      </c>
      <c r="AZ251" s="49" t="str">
        <f aca="true">IF(A251="","",IF(AV251="Retired","Retired",IF(AY251="","Set last review",IF(AY251&lt;TODAY(),"Overdue",IF(AY251-TODAY()&lt;=Settings!$B$12,"Due soon","On track")))))</f>
        <v/>
      </c>
      <c r="BA251" s="47"/>
    </row>
    <row r="252" customFormat="false" ht="15" hidden="false" customHeight="false" outlineLevel="0" collapsed="false">
      <c r="A252" s="46"/>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8"/>
      <c r="AL252" s="48"/>
      <c r="AM252" s="48"/>
      <c r="AN252" s="48"/>
      <c r="AO252" s="48"/>
      <c r="AP252" s="47"/>
      <c r="AQ252" s="47"/>
      <c r="AR252" s="47"/>
      <c r="AS252" s="47"/>
      <c r="AT252" s="49" t="str">
        <f aca="false">IF(M252="","",IFERROR(VLOOKUP(M252,Settings!$A$6:$C$8,3,FALSE()),""))</f>
        <v/>
      </c>
      <c r="AU252" s="49" t="str">
        <f aca="false">IF(A252="","",IF(LEN(IF((B252="")+(D252="")+(G252="")+(H252="")+(I252="")+(M252="")+(N252="")+(O252="")+(R252="")+(AV252="")&gt;0,((B252="")+(D252="")+(G252="")+(H252="")+(I252="")+(M252="")+(N252="")+(O252="")+(R252="")+(AV252=""))&amp;" required field(s) blank. ","")&amp;IF(AND(M252="High",AK252=""),"High tier: impact assessment date missing. ","")&amp;IF(AND(M252="High",AL252=""),"High tier: bias test date missing. ","")&amp;IF(AND(M252="High",AM252=""),"High tier: kill switch test missing. ","")&amp;IF(AND(M252&lt;&gt;"High",OR(T252="Yes",N252="Decision")),"Check tier: decisions about people or sensitive data are mandatory High (T01). ","")&amp;IF(AND(OR(D252="Bought (SaaS or licensed)",D252="Embedded in vendor product"),AO252=""),"Vendor review date missing. ","")&amp;IF(AND(AB252="Yes",AC252=""),"Transfer mechanism missing. ","")&amp;IF(AND(P252="Yes",Q252=""),"List the tools it can call. ","")&amp;IF(AND(AG252="High-risk",AP252=""),"EU high-risk: technical file status missing. ",""))=0,"OK",TRIM(IF((B252="")+(D252="")+(G252="")+(H252="")+(I252="")+(M252="")+(N252="")+(O252="")+(R252="")+(AV252="")&gt;0,((B252="")+(D252="")+(G252="")+(H252="")+(I252="")+(M252="")+(N252="")+(O252="")+(R252="")+(AV252=""))&amp;" required field(s) blank. ","")&amp;IF(AND(M252="High",AK252=""),"High tier: impact assessment date missing. ","")&amp;IF(AND(M252="High",AL252=""),"High tier: bias test date missing. ","")&amp;IF(AND(M252="High",AM252=""),"High tier: kill switch test missing. ","")&amp;IF(AND(M252&lt;&gt;"High",OR(T252="Yes",N252="Decision")),"Check tier: decisions about people or sensitive data are mandatory High (T01). ","")&amp;IF(AND(OR(D252="Bought (SaaS or licensed)",D252="Embedded in vendor product"),AO252=""),"Vendor review date missing. ","")&amp;IF(AND(AB252="Yes",AC252=""),"Transfer mechanism missing. ","")&amp;IF(AND(P252="Yes",Q252=""),"List the tools it can call. ","")&amp;IF(AND(AG252="High-risk",AP252=""),"EU high-risk: technical file status missing. ",""))))</f>
        <v/>
      </c>
      <c r="AV252" s="47"/>
      <c r="AW252" s="48"/>
      <c r="AX252" s="48"/>
      <c r="AY252" s="50" t="str">
        <f aca="false">IF(OR(AX252="",M252=""),"",EDATE(AX252,IFERROR(VLOOKUP(M252,Settings!$A$6:$B$8,2,FALSE()),12)))</f>
        <v/>
      </c>
      <c r="AZ252" s="49" t="str">
        <f aca="true">IF(A252="","",IF(AV252="Retired","Retired",IF(AY252="","Set last review",IF(AY252&lt;TODAY(),"Overdue",IF(AY252-TODAY()&lt;=Settings!$B$12,"Due soon","On track")))))</f>
        <v/>
      </c>
      <c r="BA252" s="47"/>
    </row>
    <row r="253" customFormat="false" ht="15" hidden="false" customHeight="false" outlineLevel="0" collapsed="false">
      <c r="A253" s="46"/>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8"/>
      <c r="AL253" s="48"/>
      <c r="AM253" s="48"/>
      <c r="AN253" s="48"/>
      <c r="AO253" s="48"/>
      <c r="AP253" s="47"/>
      <c r="AQ253" s="47"/>
      <c r="AR253" s="47"/>
      <c r="AS253" s="47"/>
      <c r="AT253" s="49" t="str">
        <f aca="false">IF(M253="","",IFERROR(VLOOKUP(M253,Settings!$A$6:$C$8,3,FALSE()),""))</f>
        <v/>
      </c>
      <c r="AU253" s="49" t="str">
        <f aca="false">IF(A253="","",IF(LEN(IF((B253="")+(D253="")+(G253="")+(H253="")+(I253="")+(M253="")+(N253="")+(O253="")+(R253="")+(AV253="")&gt;0,((B253="")+(D253="")+(G253="")+(H253="")+(I253="")+(M253="")+(N253="")+(O253="")+(R253="")+(AV253=""))&amp;" required field(s) blank. ","")&amp;IF(AND(M253="High",AK253=""),"High tier: impact assessment date missing. ","")&amp;IF(AND(M253="High",AL253=""),"High tier: bias test date missing. ","")&amp;IF(AND(M253="High",AM253=""),"High tier: kill switch test missing. ","")&amp;IF(AND(M253&lt;&gt;"High",OR(T253="Yes",N253="Decision")),"Check tier: decisions about people or sensitive data are mandatory High (T01). ","")&amp;IF(AND(OR(D253="Bought (SaaS or licensed)",D253="Embedded in vendor product"),AO253=""),"Vendor review date missing. ","")&amp;IF(AND(AB253="Yes",AC253=""),"Transfer mechanism missing. ","")&amp;IF(AND(P253="Yes",Q253=""),"List the tools it can call. ","")&amp;IF(AND(AG253="High-risk",AP253=""),"EU high-risk: technical file status missing. ",""))=0,"OK",TRIM(IF((B253="")+(D253="")+(G253="")+(H253="")+(I253="")+(M253="")+(N253="")+(O253="")+(R253="")+(AV253="")&gt;0,((B253="")+(D253="")+(G253="")+(H253="")+(I253="")+(M253="")+(N253="")+(O253="")+(R253="")+(AV253=""))&amp;" required field(s) blank. ","")&amp;IF(AND(M253="High",AK253=""),"High tier: impact assessment date missing. ","")&amp;IF(AND(M253="High",AL253=""),"High tier: bias test date missing. ","")&amp;IF(AND(M253="High",AM253=""),"High tier: kill switch test missing. ","")&amp;IF(AND(M253&lt;&gt;"High",OR(T253="Yes",N253="Decision")),"Check tier: decisions about people or sensitive data are mandatory High (T01). ","")&amp;IF(AND(OR(D253="Bought (SaaS or licensed)",D253="Embedded in vendor product"),AO253=""),"Vendor review date missing. ","")&amp;IF(AND(AB253="Yes",AC253=""),"Transfer mechanism missing. ","")&amp;IF(AND(P253="Yes",Q253=""),"List the tools it can call. ","")&amp;IF(AND(AG253="High-risk",AP253=""),"EU high-risk: technical file status missing. ",""))))</f>
        <v/>
      </c>
      <c r="AV253" s="47"/>
      <c r="AW253" s="48"/>
      <c r="AX253" s="48"/>
      <c r="AY253" s="50" t="str">
        <f aca="false">IF(OR(AX253="",M253=""),"",EDATE(AX253,IFERROR(VLOOKUP(M253,Settings!$A$6:$B$8,2,FALSE()),12)))</f>
        <v/>
      </c>
      <c r="AZ253" s="49" t="str">
        <f aca="true">IF(A253="","",IF(AV253="Retired","Retired",IF(AY253="","Set last review",IF(AY253&lt;TODAY(),"Overdue",IF(AY253-TODAY()&lt;=Settings!$B$12,"Due soon","On track")))))</f>
        <v/>
      </c>
      <c r="BA253" s="47"/>
    </row>
    <row r="254" customFormat="false" ht="15" hidden="false" customHeight="false" outlineLevel="0" collapsed="false">
      <c r="A254" s="46"/>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8"/>
      <c r="AL254" s="48"/>
      <c r="AM254" s="48"/>
      <c r="AN254" s="48"/>
      <c r="AO254" s="48"/>
      <c r="AP254" s="47"/>
      <c r="AQ254" s="47"/>
      <c r="AR254" s="47"/>
      <c r="AS254" s="47"/>
      <c r="AT254" s="49" t="str">
        <f aca="false">IF(M254="","",IFERROR(VLOOKUP(M254,Settings!$A$6:$C$8,3,FALSE()),""))</f>
        <v/>
      </c>
      <c r="AU254" s="49" t="str">
        <f aca="false">IF(A254="","",IF(LEN(IF((B254="")+(D254="")+(G254="")+(H254="")+(I254="")+(M254="")+(N254="")+(O254="")+(R254="")+(AV254="")&gt;0,((B254="")+(D254="")+(G254="")+(H254="")+(I254="")+(M254="")+(N254="")+(O254="")+(R254="")+(AV254=""))&amp;" required field(s) blank. ","")&amp;IF(AND(M254="High",AK254=""),"High tier: impact assessment date missing. ","")&amp;IF(AND(M254="High",AL254=""),"High tier: bias test date missing. ","")&amp;IF(AND(M254="High",AM254=""),"High tier: kill switch test missing. ","")&amp;IF(AND(M254&lt;&gt;"High",OR(T254="Yes",N254="Decision")),"Check tier: decisions about people or sensitive data are mandatory High (T01). ","")&amp;IF(AND(OR(D254="Bought (SaaS or licensed)",D254="Embedded in vendor product"),AO254=""),"Vendor review date missing. ","")&amp;IF(AND(AB254="Yes",AC254=""),"Transfer mechanism missing. ","")&amp;IF(AND(P254="Yes",Q254=""),"List the tools it can call. ","")&amp;IF(AND(AG254="High-risk",AP254=""),"EU high-risk: technical file status missing. ",""))=0,"OK",TRIM(IF((B254="")+(D254="")+(G254="")+(H254="")+(I254="")+(M254="")+(N254="")+(O254="")+(R254="")+(AV254="")&gt;0,((B254="")+(D254="")+(G254="")+(H254="")+(I254="")+(M254="")+(N254="")+(O254="")+(R254="")+(AV254=""))&amp;" required field(s) blank. ","")&amp;IF(AND(M254="High",AK254=""),"High tier: impact assessment date missing. ","")&amp;IF(AND(M254="High",AL254=""),"High tier: bias test date missing. ","")&amp;IF(AND(M254="High",AM254=""),"High tier: kill switch test missing. ","")&amp;IF(AND(M254&lt;&gt;"High",OR(T254="Yes",N254="Decision")),"Check tier: decisions about people or sensitive data are mandatory High (T01). ","")&amp;IF(AND(OR(D254="Bought (SaaS or licensed)",D254="Embedded in vendor product"),AO254=""),"Vendor review date missing. ","")&amp;IF(AND(AB254="Yes",AC254=""),"Transfer mechanism missing. ","")&amp;IF(AND(P254="Yes",Q254=""),"List the tools it can call. ","")&amp;IF(AND(AG254="High-risk",AP254=""),"EU high-risk: technical file status missing. ",""))))</f>
        <v/>
      </c>
      <c r="AV254" s="47"/>
      <c r="AW254" s="48"/>
      <c r="AX254" s="48"/>
      <c r="AY254" s="50" t="str">
        <f aca="false">IF(OR(AX254="",M254=""),"",EDATE(AX254,IFERROR(VLOOKUP(M254,Settings!$A$6:$B$8,2,FALSE()),12)))</f>
        <v/>
      </c>
      <c r="AZ254" s="49" t="str">
        <f aca="true">IF(A254="","",IF(AV254="Retired","Retired",IF(AY254="","Set last review",IF(AY254&lt;TODAY(),"Overdue",IF(AY254-TODAY()&lt;=Settings!$B$12,"Due soon","On track")))))</f>
        <v/>
      </c>
      <c r="BA254" s="47"/>
    </row>
    <row r="255" customFormat="false" ht="15" hidden="false" customHeight="false" outlineLevel="0" collapsed="false">
      <c r="A255" s="46"/>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8"/>
      <c r="AL255" s="48"/>
      <c r="AM255" s="48"/>
      <c r="AN255" s="48"/>
      <c r="AO255" s="48"/>
      <c r="AP255" s="47"/>
      <c r="AQ255" s="47"/>
      <c r="AR255" s="47"/>
      <c r="AS255" s="47"/>
      <c r="AT255" s="49" t="str">
        <f aca="false">IF(M255="","",IFERROR(VLOOKUP(M255,Settings!$A$6:$C$8,3,FALSE()),""))</f>
        <v/>
      </c>
      <c r="AU255" s="49" t="str">
        <f aca="false">IF(A255="","",IF(LEN(IF((B255="")+(D255="")+(G255="")+(H255="")+(I255="")+(M255="")+(N255="")+(O255="")+(R255="")+(AV255="")&gt;0,((B255="")+(D255="")+(G255="")+(H255="")+(I255="")+(M255="")+(N255="")+(O255="")+(R255="")+(AV255=""))&amp;" required field(s) blank. ","")&amp;IF(AND(M255="High",AK255=""),"High tier: impact assessment date missing. ","")&amp;IF(AND(M255="High",AL255=""),"High tier: bias test date missing. ","")&amp;IF(AND(M255="High",AM255=""),"High tier: kill switch test missing. ","")&amp;IF(AND(M255&lt;&gt;"High",OR(T255="Yes",N255="Decision")),"Check tier: decisions about people or sensitive data are mandatory High (T01). ","")&amp;IF(AND(OR(D255="Bought (SaaS or licensed)",D255="Embedded in vendor product"),AO255=""),"Vendor review date missing. ","")&amp;IF(AND(AB255="Yes",AC255=""),"Transfer mechanism missing. ","")&amp;IF(AND(P255="Yes",Q255=""),"List the tools it can call. ","")&amp;IF(AND(AG255="High-risk",AP255=""),"EU high-risk: technical file status missing. ",""))=0,"OK",TRIM(IF((B255="")+(D255="")+(G255="")+(H255="")+(I255="")+(M255="")+(N255="")+(O255="")+(R255="")+(AV255="")&gt;0,((B255="")+(D255="")+(G255="")+(H255="")+(I255="")+(M255="")+(N255="")+(O255="")+(R255="")+(AV255=""))&amp;" required field(s) blank. ","")&amp;IF(AND(M255="High",AK255=""),"High tier: impact assessment date missing. ","")&amp;IF(AND(M255="High",AL255=""),"High tier: bias test date missing. ","")&amp;IF(AND(M255="High",AM255=""),"High tier: kill switch test missing. ","")&amp;IF(AND(M255&lt;&gt;"High",OR(T255="Yes",N255="Decision")),"Check tier: decisions about people or sensitive data are mandatory High (T01). ","")&amp;IF(AND(OR(D255="Bought (SaaS or licensed)",D255="Embedded in vendor product"),AO255=""),"Vendor review date missing. ","")&amp;IF(AND(AB255="Yes",AC255=""),"Transfer mechanism missing. ","")&amp;IF(AND(P255="Yes",Q255=""),"List the tools it can call. ","")&amp;IF(AND(AG255="High-risk",AP255=""),"EU high-risk: technical file status missing. ",""))))</f>
        <v/>
      </c>
      <c r="AV255" s="47"/>
      <c r="AW255" s="48"/>
      <c r="AX255" s="48"/>
      <c r="AY255" s="50" t="str">
        <f aca="false">IF(OR(AX255="",M255=""),"",EDATE(AX255,IFERROR(VLOOKUP(M255,Settings!$A$6:$B$8,2,FALSE()),12)))</f>
        <v/>
      </c>
      <c r="AZ255" s="49" t="str">
        <f aca="true">IF(A255="","",IF(AV255="Retired","Retired",IF(AY255="","Set last review",IF(AY255&lt;TODAY(),"Overdue",IF(AY255-TODAY()&lt;=Settings!$B$12,"Due soon","On track")))))</f>
        <v/>
      </c>
      <c r="BA255" s="47"/>
    </row>
    <row r="256" customFormat="false" ht="15" hidden="false" customHeight="false" outlineLevel="0" collapsed="false">
      <c r="A256" s="46"/>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8"/>
      <c r="AL256" s="48"/>
      <c r="AM256" s="48"/>
      <c r="AN256" s="48"/>
      <c r="AO256" s="48"/>
      <c r="AP256" s="47"/>
      <c r="AQ256" s="47"/>
      <c r="AR256" s="47"/>
      <c r="AS256" s="47"/>
      <c r="AT256" s="49" t="str">
        <f aca="false">IF(M256="","",IFERROR(VLOOKUP(M256,Settings!$A$6:$C$8,3,FALSE()),""))</f>
        <v/>
      </c>
      <c r="AU256" s="49" t="str">
        <f aca="false">IF(A256="","",IF(LEN(IF((B256="")+(D256="")+(G256="")+(H256="")+(I256="")+(M256="")+(N256="")+(O256="")+(R256="")+(AV256="")&gt;0,((B256="")+(D256="")+(G256="")+(H256="")+(I256="")+(M256="")+(N256="")+(O256="")+(R256="")+(AV256=""))&amp;" required field(s) blank. ","")&amp;IF(AND(M256="High",AK256=""),"High tier: impact assessment date missing. ","")&amp;IF(AND(M256="High",AL256=""),"High tier: bias test date missing. ","")&amp;IF(AND(M256="High",AM256=""),"High tier: kill switch test missing. ","")&amp;IF(AND(M256&lt;&gt;"High",OR(T256="Yes",N256="Decision")),"Check tier: decisions about people or sensitive data are mandatory High (T01). ","")&amp;IF(AND(OR(D256="Bought (SaaS or licensed)",D256="Embedded in vendor product"),AO256=""),"Vendor review date missing. ","")&amp;IF(AND(AB256="Yes",AC256=""),"Transfer mechanism missing. ","")&amp;IF(AND(P256="Yes",Q256=""),"List the tools it can call. ","")&amp;IF(AND(AG256="High-risk",AP256=""),"EU high-risk: technical file status missing. ",""))=0,"OK",TRIM(IF((B256="")+(D256="")+(G256="")+(H256="")+(I256="")+(M256="")+(N256="")+(O256="")+(R256="")+(AV256="")&gt;0,((B256="")+(D256="")+(G256="")+(H256="")+(I256="")+(M256="")+(N256="")+(O256="")+(R256="")+(AV256=""))&amp;" required field(s) blank. ","")&amp;IF(AND(M256="High",AK256=""),"High tier: impact assessment date missing. ","")&amp;IF(AND(M256="High",AL256=""),"High tier: bias test date missing. ","")&amp;IF(AND(M256="High",AM256=""),"High tier: kill switch test missing. ","")&amp;IF(AND(M256&lt;&gt;"High",OR(T256="Yes",N256="Decision")),"Check tier: decisions about people or sensitive data are mandatory High (T01). ","")&amp;IF(AND(OR(D256="Bought (SaaS or licensed)",D256="Embedded in vendor product"),AO256=""),"Vendor review date missing. ","")&amp;IF(AND(AB256="Yes",AC256=""),"Transfer mechanism missing. ","")&amp;IF(AND(P256="Yes",Q256=""),"List the tools it can call. ","")&amp;IF(AND(AG256="High-risk",AP256=""),"EU high-risk: technical file status missing. ",""))))</f>
        <v/>
      </c>
      <c r="AV256" s="47"/>
      <c r="AW256" s="48"/>
      <c r="AX256" s="48"/>
      <c r="AY256" s="50" t="str">
        <f aca="false">IF(OR(AX256="",M256=""),"",EDATE(AX256,IFERROR(VLOOKUP(M256,Settings!$A$6:$B$8,2,FALSE()),12)))</f>
        <v/>
      </c>
      <c r="AZ256" s="49" t="str">
        <f aca="true">IF(A256="","",IF(AV256="Retired","Retired",IF(AY256="","Set last review",IF(AY256&lt;TODAY(),"Overdue",IF(AY256-TODAY()&lt;=Settings!$B$12,"Due soon","On track")))))</f>
        <v/>
      </c>
      <c r="BA256" s="47"/>
    </row>
    <row r="257" customFormat="false" ht="15" hidden="false" customHeight="false" outlineLevel="0" collapsed="false">
      <c r="A257" s="46"/>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8"/>
      <c r="AL257" s="48"/>
      <c r="AM257" s="48"/>
      <c r="AN257" s="48"/>
      <c r="AO257" s="48"/>
      <c r="AP257" s="47"/>
      <c r="AQ257" s="47"/>
      <c r="AR257" s="47"/>
      <c r="AS257" s="47"/>
      <c r="AT257" s="49" t="str">
        <f aca="false">IF(M257="","",IFERROR(VLOOKUP(M257,Settings!$A$6:$C$8,3,FALSE()),""))</f>
        <v/>
      </c>
      <c r="AU257" s="49" t="str">
        <f aca="false">IF(A257="","",IF(LEN(IF((B257="")+(D257="")+(G257="")+(H257="")+(I257="")+(M257="")+(N257="")+(O257="")+(R257="")+(AV257="")&gt;0,((B257="")+(D257="")+(G257="")+(H257="")+(I257="")+(M257="")+(N257="")+(O257="")+(R257="")+(AV257=""))&amp;" required field(s) blank. ","")&amp;IF(AND(M257="High",AK257=""),"High tier: impact assessment date missing. ","")&amp;IF(AND(M257="High",AL257=""),"High tier: bias test date missing. ","")&amp;IF(AND(M257="High",AM257=""),"High tier: kill switch test missing. ","")&amp;IF(AND(M257&lt;&gt;"High",OR(T257="Yes",N257="Decision")),"Check tier: decisions about people or sensitive data are mandatory High (T01). ","")&amp;IF(AND(OR(D257="Bought (SaaS or licensed)",D257="Embedded in vendor product"),AO257=""),"Vendor review date missing. ","")&amp;IF(AND(AB257="Yes",AC257=""),"Transfer mechanism missing. ","")&amp;IF(AND(P257="Yes",Q257=""),"List the tools it can call. ","")&amp;IF(AND(AG257="High-risk",AP257=""),"EU high-risk: technical file status missing. ",""))=0,"OK",TRIM(IF((B257="")+(D257="")+(G257="")+(H257="")+(I257="")+(M257="")+(N257="")+(O257="")+(R257="")+(AV257="")&gt;0,((B257="")+(D257="")+(G257="")+(H257="")+(I257="")+(M257="")+(N257="")+(O257="")+(R257="")+(AV257=""))&amp;" required field(s) blank. ","")&amp;IF(AND(M257="High",AK257=""),"High tier: impact assessment date missing. ","")&amp;IF(AND(M257="High",AL257=""),"High tier: bias test date missing. ","")&amp;IF(AND(M257="High",AM257=""),"High tier: kill switch test missing. ","")&amp;IF(AND(M257&lt;&gt;"High",OR(T257="Yes",N257="Decision")),"Check tier: decisions about people or sensitive data are mandatory High (T01). ","")&amp;IF(AND(OR(D257="Bought (SaaS or licensed)",D257="Embedded in vendor product"),AO257=""),"Vendor review date missing. ","")&amp;IF(AND(AB257="Yes",AC257=""),"Transfer mechanism missing. ","")&amp;IF(AND(P257="Yes",Q257=""),"List the tools it can call. ","")&amp;IF(AND(AG257="High-risk",AP257=""),"EU high-risk: technical file status missing. ",""))))</f>
        <v/>
      </c>
      <c r="AV257" s="47"/>
      <c r="AW257" s="48"/>
      <c r="AX257" s="48"/>
      <c r="AY257" s="50" t="str">
        <f aca="false">IF(OR(AX257="",M257=""),"",EDATE(AX257,IFERROR(VLOOKUP(M257,Settings!$A$6:$B$8,2,FALSE()),12)))</f>
        <v/>
      </c>
      <c r="AZ257" s="49" t="str">
        <f aca="true">IF(A257="","",IF(AV257="Retired","Retired",IF(AY257="","Set last review",IF(AY257&lt;TODAY(),"Overdue",IF(AY257-TODAY()&lt;=Settings!$B$12,"Due soon","On track")))))</f>
        <v/>
      </c>
      <c r="BA257" s="47"/>
    </row>
    <row r="258" customFormat="false" ht="15" hidden="false" customHeight="false" outlineLevel="0" collapsed="false">
      <c r="A258" s="46"/>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8"/>
      <c r="AL258" s="48"/>
      <c r="AM258" s="48"/>
      <c r="AN258" s="48"/>
      <c r="AO258" s="48"/>
      <c r="AP258" s="47"/>
      <c r="AQ258" s="47"/>
      <c r="AR258" s="47"/>
      <c r="AS258" s="47"/>
      <c r="AT258" s="49" t="str">
        <f aca="false">IF(M258="","",IFERROR(VLOOKUP(M258,Settings!$A$6:$C$8,3,FALSE()),""))</f>
        <v/>
      </c>
      <c r="AU258" s="49" t="str">
        <f aca="false">IF(A258="","",IF(LEN(IF((B258="")+(D258="")+(G258="")+(H258="")+(I258="")+(M258="")+(N258="")+(O258="")+(R258="")+(AV258="")&gt;0,((B258="")+(D258="")+(G258="")+(H258="")+(I258="")+(M258="")+(N258="")+(O258="")+(R258="")+(AV258=""))&amp;" required field(s) blank. ","")&amp;IF(AND(M258="High",AK258=""),"High tier: impact assessment date missing. ","")&amp;IF(AND(M258="High",AL258=""),"High tier: bias test date missing. ","")&amp;IF(AND(M258="High",AM258=""),"High tier: kill switch test missing. ","")&amp;IF(AND(M258&lt;&gt;"High",OR(T258="Yes",N258="Decision")),"Check tier: decisions about people or sensitive data are mandatory High (T01). ","")&amp;IF(AND(OR(D258="Bought (SaaS or licensed)",D258="Embedded in vendor product"),AO258=""),"Vendor review date missing. ","")&amp;IF(AND(AB258="Yes",AC258=""),"Transfer mechanism missing. ","")&amp;IF(AND(P258="Yes",Q258=""),"List the tools it can call. ","")&amp;IF(AND(AG258="High-risk",AP258=""),"EU high-risk: technical file status missing. ",""))=0,"OK",TRIM(IF((B258="")+(D258="")+(G258="")+(H258="")+(I258="")+(M258="")+(N258="")+(O258="")+(R258="")+(AV258="")&gt;0,((B258="")+(D258="")+(G258="")+(H258="")+(I258="")+(M258="")+(N258="")+(O258="")+(R258="")+(AV258=""))&amp;" required field(s) blank. ","")&amp;IF(AND(M258="High",AK258=""),"High tier: impact assessment date missing. ","")&amp;IF(AND(M258="High",AL258=""),"High tier: bias test date missing. ","")&amp;IF(AND(M258="High",AM258=""),"High tier: kill switch test missing. ","")&amp;IF(AND(M258&lt;&gt;"High",OR(T258="Yes",N258="Decision")),"Check tier: decisions about people or sensitive data are mandatory High (T01). ","")&amp;IF(AND(OR(D258="Bought (SaaS or licensed)",D258="Embedded in vendor product"),AO258=""),"Vendor review date missing. ","")&amp;IF(AND(AB258="Yes",AC258=""),"Transfer mechanism missing. ","")&amp;IF(AND(P258="Yes",Q258=""),"List the tools it can call. ","")&amp;IF(AND(AG258="High-risk",AP258=""),"EU high-risk: technical file status missing. ",""))))</f>
        <v/>
      </c>
      <c r="AV258" s="47"/>
      <c r="AW258" s="48"/>
      <c r="AX258" s="48"/>
      <c r="AY258" s="50" t="str">
        <f aca="false">IF(OR(AX258="",M258=""),"",EDATE(AX258,IFERROR(VLOOKUP(M258,Settings!$A$6:$B$8,2,FALSE()),12)))</f>
        <v/>
      </c>
      <c r="AZ258" s="49" t="str">
        <f aca="true">IF(A258="","",IF(AV258="Retired","Retired",IF(AY258="","Set last review",IF(AY258&lt;TODAY(),"Overdue",IF(AY258-TODAY()&lt;=Settings!$B$12,"Due soon","On track")))))</f>
        <v/>
      </c>
      <c r="BA258" s="47"/>
    </row>
    <row r="259" customFormat="false" ht="15" hidden="false" customHeight="false" outlineLevel="0" collapsed="false">
      <c r="A259" s="46"/>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8"/>
      <c r="AL259" s="48"/>
      <c r="AM259" s="48"/>
      <c r="AN259" s="48"/>
      <c r="AO259" s="48"/>
      <c r="AP259" s="47"/>
      <c r="AQ259" s="47"/>
      <c r="AR259" s="47"/>
      <c r="AS259" s="47"/>
      <c r="AT259" s="49" t="str">
        <f aca="false">IF(M259="","",IFERROR(VLOOKUP(M259,Settings!$A$6:$C$8,3,FALSE()),""))</f>
        <v/>
      </c>
      <c r="AU259" s="49" t="str">
        <f aca="false">IF(A259="","",IF(LEN(IF((B259="")+(D259="")+(G259="")+(H259="")+(I259="")+(M259="")+(N259="")+(O259="")+(R259="")+(AV259="")&gt;0,((B259="")+(D259="")+(G259="")+(H259="")+(I259="")+(M259="")+(N259="")+(O259="")+(R259="")+(AV259=""))&amp;" required field(s) blank. ","")&amp;IF(AND(M259="High",AK259=""),"High tier: impact assessment date missing. ","")&amp;IF(AND(M259="High",AL259=""),"High tier: bias test date missing. ","")&amp;IF(AND(M259="High",AM259=""),"High tier: kill switch test missing. ","")&amp;IF(AND(M259&lt;&gt;"High",OR(T259="Yes",N259="Decision")),"Check tier: decisions about people or sensitive data are mandatory High (T01). ","")&amp;IF(AND(OR(D259="Bought (SaaS or licensed)",D259="Embedded in vendor product"),AO259=""),"Vendor review date missing. ","")&amp;IF(AND(AB259="Yes",AC259=""),"Transfer mechanism missing. ","")&amp;IF(AND(P259="Yes",Q259=""),"List the tools it can call. ","")&amp;IF(AND(AG259="High-risk",AP259=""),"EU high-risk: technical file status missing. ",""))=0,"OK",TRIM(IF((B259="")+(D259="")+(G259="")+(H259="")+(I259="")+(M259="")+(N259="")+(O259="")+(R259="")+(AV259="")&gt;0,((B259="")+(D259="")+(G259="")+(H259="")+(I259="")+(M259="")+(N259="")+(O259="")+(R259="")+(AV259=""))&amp;" required field(s) blank. ","")&amp;IF(AND(M259="High",AK259=""),"High tier: impact assessment date missing. ","")&amp;IF(AND(M259="High",AL259=""),"High tier: bias test date missing. ","")&amp;IF(AND(M259="High",AM259=""),"High tier: kill switch test missing. ","")&amp;IF(AND(M259&lt;&gt;"High",OR(T259="Yes",N259="Decision")),"Check tier: decisions about people or sensitive data are mandatory High (T01). ","")&amp;IF(AND(OR(D259="Bought (SaaS or licensed)",D259="Embedded in vendor product"),AO259=""),"Vendor review date missing. ","")&amp;IF(AND(AB259="Yes",AC259=""),"Transfer mechanism missing. ","")&amp;IF(AND(P259="Yes",Q259=""),"List the tools it can call. ","")&amp;IF(AND(AG259="High-risk",AP259=""),"EU high-risk: technical file status missing. ",""))))</f>
        <v/>
      </c>
      <c r="AV259" s="47"/>
      <c r="AW259" s="48"/>
      <c r="AX259" s="48"/>
      <c r="AY259" s="50" t="str">
        <f aca="false">IF(OR(AX259="",M259=""),"",EDATE(AX259,IFERROR(VLOOKUP(M259,Settings!$A$6:$B$8,2,FALSE()),12)))</f>
        <v/>
      </c>
      <c r="AZ259" s="49" t="str">
        <f aca="true">IF(A259="","",IF(AV259="Retired","Retired",IF(AY259="","Set last review",IF(AY259&lt;TODAY(),"Overdue",IF(AY259-TODAY()&lt;=Settings!$B$12,"Due soon","On track")))))</f>
        <v/>
      </c>
      <c r="BA259" s="47"/>
    </row>
    <row r="260" customFormat="false" ht="15" hidden="false" customHeight="false" outlineLevel="0" collapsed="false">
      <c r="A260" s="46"/>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8"/>
      <c r="AL260" s="48"/>
      <c r="AM260" s="48"/>
      <c r="AN260" s="48"/>
      <c r="AO260" s="48"/>
      <c r="AP260" s="47"/>
      <c r="AQ260" s="47"/>
      <c r="AR260" s="47"/>
      <c r="AS260" s="47"/>
      <c r="AT260" s="49" t="str">
        <f aca="false">IF(M260="","",IFERROR(VLOOKUP(M260,Settings!$A$6:$C$8,3,FALSE()),""))</f>
        <v/>
      </c>
      <c r="AU260" s="49" t="str">
        <f aca="false">IF(A260="","",IF(LEN(IF((B260="")+(D260="")+(G260="")+(H260="")+(I260="")+(M260="")+(N260="")+(O260="")+(R260="")+(AV260="")&gt;0,((B260="")+(D260="")+(G260="")+(H260="")+(I260="")+(M260="")+(N260="")+(O260="")+(R260="")+(AV260=""))&amp;" required field(s) blank. ","")&amp;IF(AND(M260="High",AK260=""),"High tier: impact assessment date missing. ","")&amp;IF(AND(M260="High",AL260=""),"High tier: bias test date missing. ","")&amp;IF(AND(M260="High",AM260=""),"High tier: kill switch test missing. ","")&amp;IF(AND(M260&lt;&gt;"High",OR(T260="Yes",N260="Decision")),"Check tier: decisions about people or sensitive data are mandatory High (T01). ","")&amp;IF(AND(OR(D260="Bought (SaaS or licensed)",D260="Embedded in vendor product"),AO260=""),"Vendor review date missing. ","")&amp;IF(AND(AB260="Yes",AC260=""),"Transfer mechanism missing. ","")&amp;IF(AND(P260="Yes",Q260=""),"List the tools it can call. ","")&amp;IF(AND(AG260="High-risk",AP260=""),"EU high-risk: technical file status missing. ",""))=0,"OK",TRIM(IF((B260="")+(D260="")+(G260="")+(H260="")+(I260="")+(M260="")+(N260="")+(O260="")+(R260="")+(AV260="")&gt;0,((B260="")+(D260="")+(G260="")+(H260="")+(I260="")+(M260="")+(N260="")+(O260="")+(R260="")+(AV260=""))&amp;" required field(s) blank. ","")&amp;IF(AND(M260="High",AK260=""),"High tier: impact assessment date missing. ","")&amp;IF(AND(M260="High",AL260=""),"High tier: bias test date missing. ","")&amp;IF(AND(M260="High",AM260=""),"High tier: kill switch test missing. ","")&amp;IF(AND(M260&lt;&gt;"High",OR(T260="Yes",N260="Decision")),"Check tier: decisions about people or sensitive data are mandatory High (T01). ","")&amp;IF(AND(OR(D260="Bought (SaaS or licensed)",D260="Embedded in vendor product"),AO260=""),"Vendor review date missing. ","")&amp;IF(AND(AB260="Yes",AC260=""),"Transfer mechanism missing. ","")&amp;IF(AND(P260="Yes",Q260=""),"List the tools it can call. ","")&amp;IF(AND(AG260="High-risk",AP260=""),"EU high-risk: technical file status missing. ",""))))</f>
        <v/>
      </c>
      <c r="AV260" s="47"/>
      <c r="AW260" s="48"/>
      <c r="AX260" s="48"/>
      <c r="AY260" s="50" t="str">
        <f aca="false">IF(OR(AX260="",M260=""),"",EDATE(AX260,IFERROR(VLOOKUP(M260,Settings!$A$6:$B$8,2,FALSE()),12)))</f>
        <v/>
      </c>
      <c r="AZ260" s="49" t="str">
        <f aca="true">IF(A260="","",IF(AV260="Retired","Retired",IF(AY260="","Set last review",IF(AY260&lt;TODAY(),"Overdue",IF(AY260-TODAY()&lt;=Settings!$B$12,"Due soon","On track")))))</f>
        <v/>
      </c>
      <c r="BA260" s="47"/>
    </row>
    <row r="261" customFormat="false" ht="15" hidden="false" customHeight="false" outlineLevel="0" collapsed="false">
      <c r="A261" s="46"/>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8"/>
      <c r="AL261" s="48"/>
      <c r="AM261" s="48"/>
      <c r="AN261" s="48"/>
      <c r="AO261" s="48"/>
      <c r="AP261" s="47"/>
      <c r="AQ261" s="47"/>
      <c r="AR261" s="47"/>
      <c r="AS261" s="47"/>
      <c r="AT261" s="49" t="str">
        <f aca="false">IF(M261="","",IFERROR(VLOOKUP(M261,Settings!$A$6:$C$8,3,FALSE()),""))</f>
        <v/>
      </c>
      <c r="AU261" s="49" t="str">
        <f aca="false">IF(A261="","",IF(LEN(IF((B261="")+(D261="")+(G261="")+(H261="")+(I261="")+(M261="")+(N261="")+(O261="")+(R261="")+(AV261="")&gt;0,((B261="")+(D261="")+(G261="")+(H261="")+(I261="")+(M261="")+(N261="")+(O261="")+(R261="")+(AV261=""))&amp;" required field(s) blank. ","")&amp;IF(AND(M261="High",AK261=""),"High tier: impact assessment date missing. ","")&amp;IF(AND(M261="High",AL261=""),"High tier: bias test date missing. ","")&amp;IF(AND(M261="High",AM261=""),"High tier: kill switch test missing. ","")&amp;IF(AND(M261&lt;&gt;"High",OR(T261="Yes",N261="Decision")),"Check tier: decisions about people or sensitive data are mandatory High (T01). ","")&amp;IF(AND(OR(D261="Bought (SaaS or licensed)",D261="Embedded in vendor product"),AO261=""),"Vendor review date missing. ","")&amp;IF(AND(AB261="Yes",AC261=""),"Transfer mechanism missing. ","")&amp;IF(AND(P261="Yes",Q261=""),"List the tools it can call. ","")&amp;IF(AND(AG261="High-risk",AP261=""),"EU high-risk: technical file status missing. ",""))=0,"OK",TRIM(IF((B261="")+(D261="")+(G261="")+(H261="")+(I261="")+(M261="")+(N261="")+(O261="")+(R261="")+(AV261="")&gt;0,((B261="")+(D261="")+(G261="")+(H261="")+(I261="")+(M261="")+(N261="")+(O261="")+(R261="")+(AV261=""))&amp;" required field(s) blank. ","")&amp;IF(AND(M261="High",AK261=""),"High tier: impact assessment date missing. ","")&amp;IF(AND(M261="High",AL261=""),"High tier: bias test date missing. ","")&amp;IF(AND(M261="High",AM261=""),"High tier: kill switch test missing. ","")&amp;IF(AND(M261&lt;&gt;"High",OR(T261="Yes",N261="Decision")),"Check tier: decisions about people or sensitive data are mandatory High (T01). ","")&amp;IF(AND(OR(D261="Bought (SaaS or licensed)",D261="Embedded in vendor product"),AO261=""),"Vendor review date missing. ","")&amp;IF(AND(AB261="Yes",AC261=""),"Transfer mechanism missing. ","")&amp;IF(AND(P261="Yes",Q261=""),"List the tools it can call. ","")&amp;IF(AND(AG261="High-risk",AP261=""),"EU high-risk: technical file status missing. ",""))))</f>
        <v/>
      </c>
      <c r="AV261" s="47"/>
      <c r="AW261" s="48"/>
      <c r="AX261" s="48"/>
      <c r="AY261" s="50" t="str">
        <f aca="false">IF(OR(AX261="",M261=""),"",EDATE(AX261,IFERROR(VLOOKUP(M261,Settings!$A$6:$B$8,2,FALSE()),12)))</f>
        <v/>
      </c>
      <c r="AZ261" s="49" t="str">
        <f aca="true">IF(A261="","",IF(AV261="Retired","Retired",IF(AY261="","Set last review",IF(AY261&lt;TODAY(),"Overdue",IF(AY261-TODAY()&lt;=Settings!$B$12,"Due soon","On track")))))</f>
        <v/>
      </c>
      <c r="BA261" s="47"/>
    </row>
    <row r="262" customFormat="false" ht="15" hidden="false" customHeight="false" outlineLevel="0" collapsed="false">
      <c r="A262" s="46"/>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8"/>
      <c r="AL262" s="48"/>
      <c r="AM262" s="48"/>
      <c r="AN262" s="48"/>
      <c r="AO262" s="48"/>
      <c r="AP262" s="47"/>
      <c r="AQ262" s="47"/>
      <c r="AR262" s="47"/>
      <c r="AS262" s="47"/>
      <c r="AT262" s="49" t="str">
        <f aca="false">IF(M262="","",IFERROR(VLOOKUP(M262,Settings!$A$6:$C$8,3,FALSE()),""))</f>
        <v/>
      </c>
      <c r="AU262" s="49" t="str">
        <f aca="false">IF(A262="","",IF(LEN(IF((B262="")+(D262="")+(G262="")+(H262="")+(I262="")+(M262="")+(N262="")+(O262="")+(R262="")+(AV262="")&gt;0,((B262="")+(D262="")+(G262="")+(H262="")+(I262="")+(M262="")+(N262="")+(O262="")+(R262="")+(AV262=""))&amp;" required field(s) blank. ","")&amp;IF(AND(M262="High",AK262=""),"High tier: impact assessment date missing. ","")&amp;IF(AND(M262="High",AL262=""),"High tier: bias test date missing. ","")&amp;IF(AND(M262="High",AM262=""),"High tier: kill switch test missing. ","")&amp;IF(AND(M262&lt;&gt;"High",OR(T262="Yes",N262="Decision")),"Check tier: decisions about people or sensitive data are mandatory High (T01). ","")&amp;IF(AND(OR(D262="Bought (SaaS or licensed)",D262="Embedded in vendor product"),AO262=""),"Vendor review date missing. ","")&amp;IF(AND(AB262="Yes",AC262=""),"Transfer mechanism missing. ","")&amp;IF(AND(P262="Yes",Q262=""),"List the tools it can call. ","")&amp;IF(AND(AG262="High-risk",AP262=""),"EU high-risk: technical file status missing. ",""))=0,"OK",TRIM(IF((B262="")+(D262="")+(G262="")+(H262="")+(I262="")+(M262="")+(N262="")+(O262="")+(R262="")+(AV262="")&gt;0,((B262="")+(D262="")+(G262="")+(H262="")+(I262="")+(M262="")+(N262="")+(O262="")+(R262="")+(AV262=""))&amp;" required field(s) blank. ","")&amp;IF(AND(M262="High",AK262=""),"High tier: impact assessment date missing. ","")&amp;IF(AND(M262="High",AL262=""),"High tier: bias test date missing. ","")&amp;IF(AND(M262="High",AM262=""),"High tier: kill switch test missing. ","")&amp;IF(AND(M262&lt;&gt;"High",OR(T262="Yes",N262="Decision")),"Check tier: decisions about people or sensitive data are mandatory High (T01). ","")&amp;IF(AND(OR(D262="Bought (SaaS or licensed)",D262="Embedded in vendor product"),AO262=""),"Vendor review date missing. ","")&amp;IF(AND(AB262="Yes",AC262=""),"Transfer mechanism missing. ","")&amp;IF(AND(P262="Yes",Q262=""),"List the tools it can call. ","")&amp;IF(AND(AG262="High-risk",AP262=""),"EU high-risk: technical file status missing. ",""))))</f>
        <v/>
      </c>
      <c r="AV262" s="47"/>
      <c r="AW262" s="48"/>
      <c r="AX262" s="48"/>
      <c r="AY262" s="50" t="str">
        <f aca="false">IF(OR(AX262="",M262=""),"",EDATE(AX262,IFERROR(VLOOKUP(M262,Settings!$A$6:$B$8,2,FALSE()),12)))</f>
        <v/>
      </c>
      <c r="AZ262" s="49" t="str">
        <f aca="true">IF(A262="","",IF(AV262="Retired","Retired",IF(AY262="","Set last review",IF(AY262&lt;TODAY(),"Overdue",IF(AY262-TODAY()&lt;=Settings!$B$12,"Due soon","On track")))))</f>
        <v/>
      </c>
      <c r="BA262" s="47"/>
    </row>
    <row r="263" customFormat="false" ht="15" hidden="false" customHeight="false" outlineLevel="0" collapsed="false">
      <c r="A263" s="46"/>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8"/>
      <c r="AL263" s="48"/>
      <c r="AM263" s="48"/>
      <c r="AN263" s="48"/>
      <c r="AO263" s="48"/>
      <c r="AP263" s="47"/>
      <c r="AQ263" s="47"/>
      <c r="AR263" s="47"/>
      <c r="AS263" s="47"/>
      <c r="AT263" s="49" t="str">
        <f aca="false">IF(M263="","",IFERROR(VLOOKUP(M263,Settings!$A$6:$C$8,3,FALSE()),""))</f>
        <v/>
      </c>
      <c r="AU263" s="49" t="str">
        <f aca="false">IF(A263="","",IF(LEN(IF((B263="")+(D263="")+(G263="")+(H263="")+(I263="")+(M263="")+(N263="")+(O263="")+(R263="")+(AV263="")&gt;0,((B263="")+(D263="")+(G263="")+(H263="")+(I263="")+(M263="")+(N263="")+(O263="")+(R263="")+(AV263=""))&amp;" required field(s) blank. ","")&amp;IF(AND(M263="High",AK263=""),"High tier: impact assessment date missing. ","")&amp;IF(AND(M263="High",AL263=""),"High tier: bias test date missing. ","")&amp;IF(AND(M263="High",AM263=""),"High tier: kill switch test missing. ","")&amp;IF(AND(M263&lt;&gt;"High",OR(T263="Yes",N263="Decision")),"Check tier: decisions about people or sensitive data are mandatory High (T01). ","")&amp;IF(AND(OR(D263="Bought (SaaS or licensed)",D263="Embedded in vendor product"),AO263=""),"Vendor review date missing. ","")&amp;IF(AND(AB263="Yes",AC263=""),"Transfer mechanism missing. ","")&amp;IF(AND(P263="Yes",Q263=""),"List the tools it can call. ","")&amp;IF(AND(AG263="High-risk",AP263=""),"EU high-risk: technical file status missing. ",""))=0,"OK",TRIM(IF((B263="")+(D263="")+(G263="")+(H263="")+(I263="")+(M263="")+(N263="")+(O263="")+(R263="")+(AV263="")&gt;0,((B263="")+(D263="")+(G263="")+(H263="")+(I263="")+(M263="")+(N263="")+(O263="")+(R263="")+(AV263=""))&amp;" required field(s) blank. ","")&amp;IF(AND(M263="High",AK263=""),"High tier: impact assessment date missing. ","")&amp;IF(AND(M263="High",AL263=""),"High tier: bias test date missing. ","")&amp;IF(AND(M263="High",AM263=""),"High tier: kill switch test missing. ","")&amp;IF(AND(M263&lt;&gt;"High",OR(T263="Yes",N263="Decision")),"Check tier: decisions about people or sensitive data are mandatory High (T01). ","")&amp;IF(AND(OR(D263="Bought (SaaS or licensed)",D263="Embedded in vendor product"),AO263=""),"Vendor review date missing. ","")&amp;IF(AND(AB263="Yes",AC263=""),"Transfer mechanism missing. ","")&amp;IF(AND(P263="Yes",Q263=""),"List the tools it can call. ","")&amp;IF(AND(AG263="High-risk",AP263=""),"EU high-risk: technical file status missing. ",""))))</f>
        <v/>
      </c>
      <c r="AV263" s="47"/>
      <c r="AW263" s="48"/>
      <c r="AX263" s="48"/>
      <c r="AY263" s="50" t="str">
        <f aca="false">IF(OR(AX263="",M263=""),"",EDATE(AX263,IFERROR(VLOOKUP(M263,Settings!$A$6:$B$8,2,FALSE()),12)))</f>
        <v/>
      </c>
      <c r="AZ263" s="49" t="str">
        <f aca="true">IF(A263="","",IF(AV263="Retired","Retired",IF(AY263="","Set last review",IF(AY263&lt;TODAY(),"Overdue",IF(AY263-TODAY()&lt;=Settings!$B$12,"Due soon","On track")))))</f>
        <v/>
      </c>
      <c r="BA263" s="47"/>
    </row>
    <row r="264" customFormat="false" ht="15" hidden="false" customHeight="false" outlineLevel="0" collapsed="false">
      <c r="A264" s="46"/>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8"/>
      <c r="AL264" s="48"/>
      <c r="AM264" s="48"/>
      <c r="AN264" s="48"/>
      <c r="AO264" s="48"/>
      <c r="AP264" s="47"/>
      <c r="AQ264" s="47"/>
      <c r="AR264" s="47"/>
      <c r="AS264" s="47"/>
      <c r="AT264" s="49" t="str">
        <f aca="false">IF(M264="","",IFERROR(VLOOKUP(M264,Settings!$A$6:$C$8,3,FALSE()),""))</f>
        <v/>
      </c>
      <c r="AU264" s="49" t="str">
        <f aca="false">IF(A264="","",IF(LEN(IF((B264="")+(D264="")+(G264="")+(H264="")+(I264="")+(M264="")+(N264="")+(O264="")+(R264="")+(AV264="")&gt;0,((B264="")+(D264="")+(G264="")+(H264="")+(I264="")+(M264="")+(N264="")+(O264="")+(R264="")+(AV264=""))&amp;" required field(s) blank. ","")&amp;IF(AND(M264="High",AK264=""),"High tier: impact assessment date missing. ","")&amp;IF(AND(M264="High",AL264=""),"High tier: bias test date missing. ","")&amp;IF(AND(M264="High",AM264=""),"High tier: kill switch test missing. ","")&amp;IF(AND(M264&lt;&gt;"High",OR(T264="Yes",N264="Decision")),"Check tier: decisions about people or sensitive data are mandatory High (T01). ","")&amp;IF(AND(OR(D264="Bought (SaaS or licensed)",D264="Embedded in vendor product"),AO264=""),"Vendor review date missing. ","")&amp;IF(AND(AB264="Yes",AC264=""),"Transfer mechanism missing. ","")&amp;IF(AND(P264="Yes",Q264=""),"List the tools it can call. ","")&amp;IF(AND(AG264="High-risk",AP264=""),"EU high-risk: technical file status missing. ",""))=0,"OK",TRIM(IF((B264="")+(D264="")+(G264="")+(H264="")+(I264="")+(M264="")+(N264="")+(O264="")+(R264="")+(AV264="")&gt;0,((B264="")+(D264="")+(G264="")+(H264="")+(I264="")+(M264="")+(N264="")+(O264="")+(R264="")+(AV264=""))&amp;" required field(s) blank. ","")&amp;IF(AND(M264="High",AK264=""),"High tier: impact assessment date missing. ","")&amp;IF(AND(M264="High",AL264=""),"High tier: bias test date missing. ","")&amp;IF(AND(M264="High",AM264=""),"High tier: kill switch test missing. ","")&amp;IF(AND(M264&lt;&gt;"High",OR(T264="Yes",N264="Decision")),"Check tier: decisions about people or sensitive data are mandatory High (T01). ","")&amp;IF(AND(OR(D264="Bought (SaaS or licensed)",D264="Embedded in vendor product"),AO264=""),"Vendor review date missing. ","")&amp;IF(AND(AB264="Yes",AC264=""),"Transfer mechanism missing. ","")&amp;IF(AND(P264="Yes",Q264=""),"List the tools it can call. ","")&amp;IF(AND(AG264="High-risk",AP264=""),"EU high-risk: technical file status missing. ",""))))</f>
        <v/>
      </c>
      <c r="AV264" s="47"/>
      <c r="AW264" s="48"/>
      <c r="AX264" s="48"/>
      <c r="AY264" s="50" t="str">
        <f aca="false">IF(OR(AX264="",M264=""),"",EDATE(AX264,IFERROR(VLOOKUP(M264,Settings!$A$6:$B$8,2,FALSE()),12)))</f>
        <v/>
      </c>
      <c r="AZ264" s="49" t="str">
        <f aca="true">IF(A264="","",IF(AV264="Retired","Retired",IF(AY264="","Set last review",IF(AY264&lt;TODAY(),"Overdue",IF(AY264-TODAY()&lt;=Settings!$B$12,"Due soon","On track")))))</f>
        <v/>
      </c>
      <c r="BA264" s="47"/>
    </row>
    <row r="265" customFormat="false" ht="15" hidden="false" customHeight="false" outlineLevel="0" collapsed="false">
      <c r="A265" s="46"/>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8"/>
      <c r="AL265" s="48"/>
      <c r="AM265" s="48"/>
      <c r="AN265" s="48"/>
      <c r="AO265" s="48"/>
      <c r="AP265" s="47"/>
      <c r="AQ265" s="47"/>
      <c r="AR265" s="47"/>
      <c r="AS265" s="47"/>
      <c r="AT265" s="49" t="str">
        <f aca="false">IF(M265="","",IFERROR(VLOOKUP(M265,Settings!$A$6:$C$8,3,FALSE()),""))</f>
        <v/>
      </c>
      <c r="AU265" s="49" t="str">
        <f aca="false">IF(A265="","",IF(LEN(IF((B265="")+(D265="")+(G265="")+(H265="")+(I265="")+(M265="")+(N265="")+(O265="")+(R265="")+(AV265="")&gt;0,((B265="")+(D265="")+(G265="")+(H265="")+(I265="")+(M265="")+(N265="")+(O265="")+(R265="")+(AV265=""))&amp;" required field(s) blank. ","")&amp;IF(AND(M265="High",AK265=""),"High tier: impact assessment date missing. ","")&amp;IF(AND(M265="High",AL265=""),"High tier: bias test date missing. ","")&amp;IF(AND(M265="High",AM265=""),"High tier: kill switch test missing. ","")&amp;IF(AND(M265&lt;&gt;"High",OR(T265="Yes",N265="Decision")),"Check tier: decisions about people or sensitive data are mandatory High (T01). ","")&amp;IF(AND(OR(D265="Bought (SaaS or licensed)",D265="Embedded in vendor product"),AO265=""),"Vendor review date missing. ","")&amp;IF(AND(AB265="Yes",AC265=""),"Transfer mechanism missing. ","")&amp;IF(AND(P265="Yes",Q265=""),"List the tools it can call. ","")&amp;IF(AND(AG265="High-risk",AP265=""),"EU high-risk: technical file status missing. ",""))=0,"OK",TRIM(IF((B265="")+(D265="")+(G265="")+(H265="")+(I265="")+(M265="")+(N265="")+(O265="")+(R265="")+(AV265="")&gt;0,((B265="")+(D265="")+(G265="")+(H265="")+(I265="")+(M265="")+(N265="")+(O265="")+(R265="")+(AV265=""))&amp;" required field(s) blank. ","")&amp;IF(AND(M265="High",AK265=""),"High tier: impact assessment date missing. ","")&amp;IF(AND(M265="High",AL265=""),"High tier: bias test date missing. ","")&amp;IF(AND(M265="High",AM265=""),"High tier: kill switch test missing. ","")&amp;IF(AND(M265&lt;&gt;"High",OR(T265="Yes",N265="Decision")),"Check tier: decisions about people or sensitive data are mandatory High (T01). ","")&amp;IF(AND(OR(D265="Bought (SaaS or licensed)",D265="Embedded in vendor product"),AO265=""),"Vendor review date missing. ","")&amp;IF(AND(AB265="Yes",AC265=""),"Transfer mechanism missing. ","")&amp;IF(AND(P265="Yes",Q265=""),"List the tools it can call. ","")&amp;IF(AND(AG265="High-risk",AP265=""),"EU high-risk: technical file status missing. ",""))))</f>
        <v/>
      </c>
      <c r="AV265" s="47"/>
      <c r="AW265" s="48"/>
      <c r="AX265" s="48"/>
      <c r="AY265" s="50" t="str">
        <f aca="false">IF(OR(AX265="",M265=""),"",EDATE(AX265,IFERROR(VLOOKUP(M265,Settings!$A$6:$B$8,2,FALSE()),12)))</f>
        <v/>
      </c>
      <c r="AZ265" s="49" t="str">
        <f aca="true">IF(A265="","",IF(AV265="Retired","Retired",IF(AY265="","Set last review",IF(AY265&lt;TODAY(),"Overdue",IF(AY265-TODAY()&lt;=Settings!$B$12,"Due soon","On track")))))</f>
        <v/>
      </c>
      <c r="BA265" s="47"/>
    </row>
    <row r="266" customFormat="false" ht="15" hidden="false" customHeight="false" outlineLevel="0" collapsed="false">
      <c r="A266" s="46"/>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8"/>
      <c r="AL266" s="48"/>
      <c r="AM266" s="48"/>
      <c r="AN266" s="48"/>
      <c r="AO266" s="48"/>
      <c r="AP266" s="47"/>
      <c r="AQ266" s="47"/>
      <c r="AR266" s="47"/>
      <c r="AS266" s="47"/>
      <c r="AT266" s="49" t="str">
        <f aca="false">IF(M266="","",IFERROR(VLOOKUP(M266,Settings!$A$6:$C$8,3,FALSE()),""))</f>
        <v/>
      </c>
      <c r="AU266" s="49" t="str">
        <f aca="false">IF(A266="","",IF(LEN(IF((B266="")+(D266="")+(G266="")+(H266="")+(I266="")+(M266="")+(N266="")+(O266="")+(R266="")+(AV266="")&gt;0,((B266="")+(D266="")+(G266="")+(H266="")+(I266="")+(M266="")+(N266="")+(O266="")+(R266="")+(AV266=""))&amp;" required field(s) blank. ","")&amp;IF(AND(M266="High",AK266=""),"High tier: impact assessment date missing. ","")&amp;IF(AND(M266="High",AL266=""),"High tier: bias test date missing. ","")&amp;IF(AND(M266="High",AM266=""),"High tier: kill switch test missing. ","")&amp;IF(AND(M266&lt;&gt;"High",OR(T266="Yes",N266="Decision")),"Check tier: decisions about people or sensitive data are mandatory High (T01). ","")&amp;IF(AND(OR(D266="Bought (SaaS or licensed)",D266="Embedded in vendor product"),AO266=""),"Vendor review date missing. ","")&amp;IF(AND(AB266="Yes",AC266=""),"Transfer mechanism missing. ","")&amp;IF(AND(P266="Yes",Q266=""),"List the tools it can call. ","")&amp;IF(AND(AG266="High-risk",AP266=""),"EU high-risk: technical file status missing. ",""))=0,"OK",TRIM(IF((B266="")+(D266="")+(G266="")+(H266="")+(I266="")+(M266="")+(N266="")+(O266="")+(R266="")+(AV266="")&gt;0,((B266="")+(D266="")+(G266="")+(H266="")+(I266="")+(M266="")+(N266="")+(O266="")+(R266="")+(AV266=""))&amp;" required field(s) blank. ","")&amp;IF(AND(M266="High",AK266=""),"High tier: impact assessment date missing. ","")&amp;IF(AND(M266="High",AL266=""),"High tier: bias test date missing. ","")&amp;IF(AND(M266="High",AM266=""),"High tier: kill switch test missing. ","")&amp;IF(AND(M266&lt;&gt;"High",OR(T266="Yes",N266="Decision")),"Check tier: decisions about people or sensitive data are mandatory High (T01). ","")&amp;IF(AND(OR(D266="Bought (SaaS or licensed)",D266="Embedded in vendor product"),AO266=""),"Vendor review date missing. ","")&amp;IF(AND(AB266="Yes",AC266=""),"Transfer mechanism missing. ","")&amp;IF(AND(P266="Yes",Q266=""),"List the tools it can call. ","")&amp;IF(AND(AG266="High-risk",AP266=""),"EU high-risk: technical file status missing. ",""))))</f>
        <v/>
      </c>
      <c r="AV266" s="47"/>
      <c r="AW266" s="48"/>
      <c r="AX266" s="48"/>
      <c r="AY266" s="50" t="str">
        <f aca="false">IF(OR(AX266="",M266=""),"",EDATE(AX266,IFERROR(VLOOKUP(M266,Settings!$A$6:$B$8,2,FALSE()),12)))</f>
        <v/>
      </c>
      <c r="AZ266" s="49" t="str">
        <f aca="true">IF(A266="","",IF(AV266="Retired","Retired",IF(AY266="","Set last review",IF(AY266&lt;TODAY(),"Overdue",IF(AY266-TODAY()&lt;=Settings!$B$12,"Due soon","On track")))))</f>
        <v/>
      </c>
      <c r="BA266" s="47"/>
    </row>
    <row r="267" customFormat="false" ht="15" hidden="false" customHeight="false" outlineLevel="0" collapsed="false">
      <c r="A267" s="46"/>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8"/>
      <c r="AL267" s="48"/>
      <c r="AM267" s="48"/>
      <c r="AN267" s="48"/>
      <c r="AO267" s="48"/>
      <c r="AP267" s="47"/>
      <c r="AQ267" s="47"/>
      <c r="AR267" s="47"/>
      <c r="AS267" s="47"/>
      <c r="AT267" s="49" t="str">
        <f aca="false">IF(M267="","",IFERROR(VLOOKUP(M267,Settings!$A$6:$C$8,3,FALSE()),""))</f>
        <v/>
      </c>
      <c r="AU267" s="49" t="str">
        <f aca="false">IF(A267="","",IF(LEN(IF((B267="")+(D267="")+(G267="")+(H267="")+(I267="")+(M267="")+(N267="")+(O267="")+(R267="")+(AV267="")&gt;0,((B267="")+(D267="")+(G267="")+(H267="")+(I267="")+(M267="")+(N267="")+(O267="")+(R267="")+(AV267=""))&amp;" required field(s) blank. ","")&amp;IF(AND(M267="High",AK267=""),"High tier: impact assessment date missing. ","")&amp;IF(AND(M267="High",AL267=""),"High tier: bias test date missing. ","")&amp;IF(AND(M267="High",AM267=""),"High tier: kill switch test missing. ","")&amp;IF(AND(M267&lt;&gt;"High",OR(T267="Yes",N267="Decision")),"Check tier: decisions about people or sensitive data are mandatory High (T01). ","")&amp;IF(AND(OR(D267="Bought (SaaS or licensed)",D267="Embedded in vendor product"),AO267=""),"Vendor review date missing. ","")&amp;IF(AND(AB267="Yes",AC267=""),"Transfer mechanism missing. ","")&amp;IF(AND(P267="Yes",Q267=""),"List the tools it can call. ","")&amp;IF(AND(AG267="High-risk",AP267=""),"EU high-risk: technical file status missing. ",""))=0,"OK",TRIM(IF((B267="")+(D267="")+(G267="")+(H267="")+(I267="")+(M267="")+(N267="")+(O267="")+(R267="")+(AV267="")&gt;0,((B267="")+(D267="")+(G267="")+(H267="")+(I267="")+(M267="")+(N267="")+(O267="")+(R267="")+(AV267=""))&amp;" required field(s) blank. ","")&amp;IF(AND(M267="High",AK267=""),"High tier: impact assessment date missing. ","")&amp;IF(AND(M267="High",AL267=""),"High tier: bias test date missing. ","")&amp;IF(AND(M267="High",AM267=""),"High tier: kill switch test missing. ","")&amp;IF(AND(M267&lt;&gt;"High",OR(T267="Yes",N267="Decision")),"Check tier: decisions about people or sensitive data are mandatory High (T01). ","")&amp;IF(AND(OR(D267="Bought (SaaS or licensed)",D267="Embedded in vendor product"),AO267=""),"Vendor review date missing. ","")&amp;IF(AND(AB267="Yes",AC267=""),"Transfer mechanism missing. ","")&amp;IF(AND(P267="Yes",Q267=""),"List the tools it can call. ","")&amp;IF(AND(AG267="High-risk",AP267=""),"EU high-risk: technical file status missing. ",""))))</f>
        <v/>
      </c>
      <c r="AV267" s="47"/>
      <c r="AW267" s="48"/>
      <c r="AX267" s="48"/>
      <c r="AY267" s="50" t="str">
        <f aca="false">IF(OR(AX267="",M267=""),"",EDATE(AX267,IFERROR(VLOOKUP(M267,Settings!$A$6:$B$8,2,FALSE()),12)))</f>
        <v/>
      </c>
      <c r="AZ267" s="49" t="str">
        <f aca="true">IF(A267="","",IF(AV267="Retired","Retired",IF(AY267="","Set last review",IF(AY267&lt;TODAY(),"Overdue",IF(AY267-TODAY()&lt;=Settings!$B$12,"Due soon","On track")))))</f>
        <v/>
      </c>
      <c r="BA267" s="47"/>
    </row>
    <row r="268" customFormat="false" ht="15" hidden="false" customHeight="false" outlineLevel="0" collapsed="false">
      <c r="A268" s="46"/>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8"/>
      <c r="AL268" s="48"/>
      <c r="AM268" s="48"/>
      <c r="AN268" s="48"/>
      <c r="AO268" s="48"/>
      <c r="AP268" s="47"/>
      <c r="AQ268" s="47"/>
      <c r="AR268" s="47"/>
      <c r="AS268" s="47"/>
      <c r="AT268" s="49" t="str">
        <f aca="false">IF(M268="","",IFERROR(VLOOKUP(M268,Settings!$A$6:$C$8,3,FALSE()),""))</f>
        <v/>
      </c>
      <c r="AU268" s="49" t="str">
        <f aca="false">IF(A268="","",IF(LEN(IF((B268="")+(D268="")+(G268="")+(H268="")+(I268="")+(M268="")+(N268="")+(O268="")+(R268="")+(AV268="")&gt;0,((B268="")+(D268="")+(G268="")+(H268="")+(I268="")+(M268="")+(N268="")+(O268="")+(R268="")+(AV268=""))&amp;" required field(s) blank. ","")&amp;IF(AND(M268="High",AK268=""),"High tier: impact assessment date missing. ","")&amp;IF(AND(M268="High",AL268=""),"High tier: bias test date missing. ","")&amp;IF(AND(M268="High",AM268=""),"High tier: kill switch test missing. ","")&amp;IF(AND(M268&lt;&gt;"High",OR(T268="Yes",N268="Decision")),"Check tier: decisions about people or sensitive data are mandatory High (T01). ","")&amp;IF(AND(OR(D268="Bought (SaaS or licensed)",D268="Embedded in vendor product"),AO268=""),"Vendor review date missing. ","")&amp;IF(AND(AB268="Yes",AC268=""),"Transfer mechanism missing. ","")&amp;IF(AND(P268="Yes",Q268=""),"List the tools it can call. ","")&amp;IF(AND(AG268="High-risk",AP268=""),"EU high-risk: technical file status missing. ",""))=0,"OK",TRIM(IF((B268="")+(D268="")+(G268="")+(H268="")+(I268="")+(M268="")+(N268="")+(O268="")+(R268="")+(AV268="")&gt;0,((B268="")+(D268="")+(G268="")+(H268="")+(I268="")+(M268="")+(N268="")+(O268="")+(R268="")+(AV268=""))&amp;" required field(s) blank. ","")&amp;IF(AND(M268="High",AK268=""),"High tier: impact assessment date missing. ","")&amp;IF(AND(M268="High",AL268=""),"High tier: bias test date missing. ","")&amp;IF(AND(M268="High",AM268=""),"High tier: kill switch test missing. ","")&amp;IF(AND(M268&lt;&gt;"High",OR(T268="Yes",N268="Decision")),"Check tier: decisions about people or sensitive data are mandatory High (T01). ","")&amp;IF(AND(OR(D268="Bought (SaaS or licensed)",D268="Embedded in vendor product"),AO268=""),"Vendor review date missing. ","")&amp;IF(AND(AB268="Yes",AC268=""),"Transfer mechanism missing. ","")&amp;IF(AND(P268="Yes",Q268=""),"List the tools it can call. ","")&amp;IF(AND(AG268="High-risk",AP268=""),"EU high-risk: technical file status missing. ",""))))</f>
        <v/>
      </c>
      <c r="AV268" s="47"/>
      <c r="AW268" s="48"/>
      <c r="AX268" s="48"/>
      <c r="AY268" s="50" t="str">
        <f aca="false">IF(OR(AX268="",M268=""),"",EDATE(AX268,IFERROR(VLOOKUP(M268,Settings!$A$6:$B$8,2,FALSE()),12)))</f>
        <v/>
      </c>
      <c r="AZ268" s="49" t="str">
        <f aca="true">IF(A268="","",IF(AV268="Retired","Retired",IF(AY268="","Set last review",IF(AY268&lt;TODAY(),"Overdue",IF(AY268-TODAY()&lt;=Settings!$B$12,"Due soon","On track")))))</f>
        <v/>
      </c>
      <c r="BA268" s="47"/>
    </row>
    <row r="269" customFormat="false" ht="15" hidden="false" customHeight="false" outlineLevel="0" collapsed="false">
      <c r="A269" s="46"/>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8"/>
      <c r="AL269" s="48"/>
      <c r="AM269" s="48"/>
      <c r="AN269" s="48"/>
      <c r="AO269" s="48"/>
      <c r="AP269" s="47"/>
      <c r="AQ269" s="47"/>
      <c r="AR269" s="47"/>
      <c r="AS269" s="47"/>
      <c r="AT269" s="49" t="str">
        <f aca="false">IF(M269="","",IFERROR(VLOOKUP(M269,Settings!$A$6:$C$8,3,FALSE()),""))</f>
        <v/>
      </c>
      <c r="AU269" s="49" t="str">
        <f aca="false">IF(A269="","",IF(LEN(IF((B269="")+(D269="")+(G269="")+(H269="")+(I269="")+(M269="")+(N269="")+(O269="")+(R269="")+(AV269="")&gt;0,((B269="")+(D269="")+(G269="")+(H269="")+(I269="")+(M269="")+(N269="")+(O269="")+(R269="")+(AV269=""))&amp;" required field(s) blank. ","")&amp;IF(AND(M269="High",AK269=""),"High tier: impact assessment date missing. ","")&amp;IF(AND(M269="High",AL269=""),"High tier: bias test date missing. ","")&amp;IF(AND(M269="High",AM269=""),"High tier: kill switch test missing. ","")&amp;IF(AND(M269&lt;&gt;"High",OR(T269="Yes",N269="Decision")),"Check tier: decisions about people or sensitive data are mandatory High (T01). ","")&amp;IF(AND(OR(D269="Bought (SaaS or licensed)",D269="Embedded in vendor product"),AO269=""),"Vendor review date missing. ","")&amp;IF(AND(AB269="Yes",AC269=""),"Transfer mechanism missing. ","")&amp;IF(AND(P269="Yes",Q269=""),"List the tools it can call. ","")&amp;IF(AND(AG269="High-risk",AP269=""),"EU high-risk: technical file status missing. ",""))=0,"OK",TRIM(IF((B269="")+(D269="")+(G269="")+(H269="")+(I269="")+(M269="")+(N269="")+(O269="")+(R269="")+(AV269="")&gt;0,((B269="")+(D269="")+(G269="")+(H269="")+(I269="")+(M269="")+(N269="")+(O269="")+(R269="")+(AV269=""))&amp;" required field(s) blank. ","")&amp;IF(AND(M269="High",AK269=""),"High tier: impact assessment date missing. ","")&amp;IF(AND(M269="High",AL269=""),"High tier: bias test date missing. ","")&amp;IF(AND(M269="High",AM269=""),"High tier: kill switch test missing. ","")&amp;IF(AND(M269&lt;&gt;"High",OR(T269="Yes",N269="Decision")),"Check tier: decisions about people or sensitive data are mandatory High (T01). ","")&amp;IF(AND(OR(D269="Bought (SaaS or licensed)",D269="Embedded in vendor product"),AO269=""),"Vendor review date missing. ","")&amp;IF(AND(AB269="Yes",AC269=""),"Transfer mechanism missing. ","")&amp;IF(AND(P269="Yes",Q269=""),"List the tools it can call. ","")&amp;IF(AND(AG269="High-risk",AP269=""),"EU high-risk: technical file status missing. ",""))))</f>
        <v/>
      </c>
      <c r="AV269" s="47"/>
      <c r="AW269" s="48"/>
      <c r="AX269" s="48"/>
      <c r="AY269" s="50" t="str">
        <f aca="false">IF(OR(AX269="",M269=""),"",EDATE(AX269,IFERROR(VLOOKUP(M269,Settings!$A$6:$B$8,2,FALSE()),12)))</f>
        <v/>
      </c>
      <c r="AZ269" s="49" t="str">
        <f aca="true">IF(A269="","",IF(AV269="Retired","Retired",IF(AY269="","Set last review",IF(AY269&lt;TODAY(),"Overdue",IF(AY269-TODAY()&lt;=Settings!$B$12,"Due soon","On track")))))</f>
        <v/>
      </c>
      <c r="BA269" s="47"/>
    </row>
    <row r="270" customFormat="false" ht="15" hidden="false" customHeight="false" outlineLevel="0" collapsed="false">
      <c r="A270" s="46"/>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8"/>
      <c r="AL270" s="48"/>
      <c r="AM270" s="48"/>
      <c r="AN270" s="48"/>
      <c r="AO270" s="48"/>
      <c r="AP270" s="47"/>
      <c r="AQ270" s="47"/>
      <c r="AR270" s="47"/>
      <c r="AS270" s="47"/>
      <c r="AT270" s="49" t="str">
        <f aca="false">IF(M270="","",IFERROR(VLOOKUP(M270,Settings!$A$6:$C$8,3,FALSE()),""))</f>
        <v/>
      </c>
      <c r="AU270" s="49" t="str">
        <f aca="false">IF(A270="","",IF(LEN(IF((B270="")+(D270="")+(G270="")+(H270="")+(I270="")+(M270="")+(N270="")+(O270="")+(R270="")+(AV270="")&gt;0,((B270="")+(D270="")+(G270="")+(H270="")+(I270="")+(M270="")+(N270="")+(O270="")+(R270="")+(AV270=""))&amp;" required field(s) blank. ","")&amp;IF(AND(M270="High",AK270=""),"High tier: impact assessment date missing. ","")&amp;IF(AND(M270="High",AL270=""),"High tier: bias test date missing. ","")&amp;IF(AND(M270="High",AM270=""),"High tier: kill switch test missing. ","")&amp;IF(AND(M270&lt;&gt;"High",OR(T270="Yes",N270="Decision")),"Check tier: decisions about people or sensitive data are mandatory High (T01). ","")&amp;IF(AND(OR(D270="Bought (SaaS or licensed)",D270="Embedded in vendor product"),AO270=""),"Vendor review date missing. ","")&amp;IF(AND(AB270="Yes",AC270=""),"Transfer mechanism missing. ","")&amp;IF(AND(P270="Yes",Q270=""),"List the tools it can call. ","")&amp;IF(AND(AG270="High-risk",AP270=""),"EU high-risk: technical file status missing. ",""))=0,"OK",TRIM(IF((B270="")+(D270="")+(G270="")+(H270="")+(I270="")+(M270="")+(N270="")+(O270="")+(R270="")+(AV270="")&gt;0,((B270="")+(D270="")+(G270="")+(H270="")+(I270="")+(M270="")+(N270="")+(O270="")+(R270="")+(AV270=""))&amp;" required field(s) blank. ","")&amp;IF(AND(M270="High",AK270=""),"High tier: impact assessment date missing. ","")&amp;IF(AND(M270="High",AL270=""),"High tier: bias test date missing. ","")&amp;IF(AND(M270="High",AM270=""),"High tier: kill switch test missing. ","")&amp;IF(AND(M270&lt;&gt;"High",OR(T270="Yes",N270="Decision")),"Check tier: decisions about people or sensitive data are mandatory High (T01). ","")&amp;IF(AND(OR(D270="Bought (SaaS or licensed)",D270="Embedded in vendor product"),AO270=""),"Vendor review date missing. ","")&amp;IF(AND(AB270="Yes",AC270=""),"Transfer mechanism missing. ","")&amp;IF(AND(P270="Yes",Q270=""),"List the tools it can call. ","")&amp;IF(AND(AG270="High-risk",AP270=""),"EU high-risk: technical file status missing. ",""))))</f>
        <v/>
      </c>
      <c r="AV270" s="47"/>
      <c r="AW270" s="48"/>
      <c r="AX270" s="48"/>
      <c r="AY270" s="50" t="str">
        <f aca="false">IF(OR(AX270="",M270=""),"",EDATE(AX270,IFERROR(VLOOKUP(M270,Settings!$A$6:$B$8,2,FALSE()),12)))</f>
        <v/>
      </c>
      <c r="AZ270" s="49" t="str">
        <f aca="true">IF(A270="","",IF(AV270="Retired","Retired",IF(AY270="","Set last review",IF(AY270&lt;TODAY(),"Overdue",IF(AY270-TODAY()&lt;=Settings!$B$12,"Due soon","On track")))))</f>
        <v/>
      </c>
      <c r="BA270" s="47"/>
    </row>
    <row r="271" customFormat="false" ht="15" hidden="false" customHeight="false" outlineLevel="0" collapsed="false">
      <c r="A271" s="46"/>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8"/>
      <c r="AL271" s="48"/>
      <c r="AM271" s="48"/>
      <c r="AN271" s="48"/>
      <c r="AO271" s="48"/>
      <c r="AP271" s="47"/>
      <c r="AQ271" s="47"/>
      <c r="AR271" s="47"/>
      <c r="AS271" s="47"/>
      <c r="AT271" s="49" t="str">
        <f aca="false">IF(M271="","",IFERROR(VLOOKUP(M271,Settings!$A$6:$C$8,3,FALSE()),""))</f>
        <v/>
      </c>
      <c r="AU271" s="49" t="str">
        <f aca="false">IF(A271="","",IF(LEN(IF((B271="")+(D271="")+(G271="")+(H271="")+(I271="")+(M271="")+(N271="")+(O271="")+(R271="")+(AV271="")&gt;0,((B271="")+(D271="")+(G271="")+(H271="")+(I271="")+(M271="")+(N271="")+(O271="")+(R271="")+(AV271=""))&amp;" required field(s) blank. ","")&amp;IF(AND(M271="High",AK271=""),"High tier: impact assessment date missing. ","")&amp;IF(AND(M271="High",AL271=""),"High tier: bias test date missing. ","")&amp;IF(AND(M271="High",AM271=""),"High tier: kill switch test missing. ","")&amp;IF(AND(M271&lt;&gt;"High",OR(T271="Yes",N271="Decision")),"Check tier: decisions about people or sensitive data are mandatory High (T01). ","")&amp;IF(AND(OR(D271="Bought (SaaS or licensed)",D271="Embedded in vendor product"),AO271=""),"Vendor review date missing. ","")&amp;IF(AND(AB271="Yes",AC271=""),"Transfer mechanism missing. ","")&amp;IF(AND(P271="Yes",Q271=""),"List the tools it can call. ","")&amp;IF(AND(AG271="High-risk",AP271=""),"EU high-risk: technical file status missing. ",""))=0,"OK",TRIM(IF((B271="")+(D271="")+(G271="")+(H271="")+(I271="")+(M271="")+(N271="")+(O271="")+(R271="")+(AV271="")&gt;0,((B271="")+(D271="")+(G271="")+(H271="")+(I271="")+(M271="")+(N271="")+(O271="")+(R271="")+(AV271=""))&amp;" required field(s) blank. ","")&amp;IF(AND(M271="High",AK271=""),"High tier: impact assessment date missing. ","")&amp;IF(AND(M271="High",AL271=""),"High tier: bias test date missing. ","")&amp;IF(AND(M271="High",AM271=""),"High tier: kill switch test missing. ","")&amp;IF(AND(M271&lt;&gt;"High",OR(T271="Yes",N271="Decision")),"Check tier: decisions about people or sensitive data are mandatory High (T01). ","")&amp;IF(AND(OR(D271="Bought (SaaS or licensed)",D271="Embedded in vendor product"),AO271=""),"Vendor review date missing. ","")&amp;IF(AND(AB271="Yes",AC271=""),"Transfer mechanism missing. ","")&amp;IF(AND(P271="Yes",Q271=""),"List the tools it can call. ","")&amp;IF(AND(AG271="High-risk",AP271=""),"EU high-risk: technical file status missing. ",""))))</f>
        <v/>
      </c>
      <c r="AV271" s="47"/>
      <c r="AW271" s="48"/>
      <c r="AX271" s="48"/>
      <c r="AY271" s="50" t="str">
        <f aca="false">IF(OR(AX271="",M271=""),"",EDATE(AX271,IFERROR(VLOOKUP(M271,Settings!$A$6:$B$8,2,FALSE()),12)))</f>
        <v/>
      </c>
      <c r="AZ271" s="49" t="str">
        <f aca="true">IF(A271="","",IF(AV271="Retired","Retired",IF(AY271="","Set last review",IF(AY271&lt;TODAY(),"Overdue",IF(AY271-TODAY()&lt;=Settings!$B$12,"Due soon","On track")))))</f>
        <v/>
      </c>
      <c r="BA271" s="47"/>
    </row>
    <row r="272" customFormat="false" ht="15" hidden="false" customHeight="false" outlineLevel="0" collapsed="false">
      <c r="A272" s="46"/>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8"/>
      <c r="AL272" s="48"/>
      <c r="AM272" s="48"/>
      <c r="AN272" s="48"/>
      <c r="AO272" s="48"/>
      <c r="AP272" s="47"/>
      <c r="AQ272" s="47"/>
      <c r="AR272" s="47"/>
      <c r="AS272" s="47"/>
      <c r="AT272" s="49" t="str">
        <f aca="false">IF(M272="","",IFERROR(VLOOKUP(M272,Settings!$A$6:$C$8,3,FALSE()),""))</f>
        <v/>
      </c>
      <c r="AU272" s="49" t="str">
        <f aca="false">IF(A272="","",IF(LEN(IF((B272="")+(D272="")+(G272="")+(H272="")+(I272="")+(M272="")+(N272="")+(O272="")+(R272="")+(AV272="")&gt;0,((B272="")+(D272="")+(G272="")+(H272="")+(I272="")+(M272="")+(N272="")+(O272="")+(R272="")+(AV272=""))&amp;" required field(s) blank. ","")&amp;IF(AND(M272="High",AK272=""),"High tier: impact assessment date missing. ","")&amp;IF(AND(M272="High",AL272=""),"High tier: bias test date missing. ","")&amp;IF(AND(M272="High",AM272=""),"High tier: kill switch test missing. ","")&amp;IF(AND(M272&lt;&gt;"High",OR(T272="Yes",N272="Decision")),"Check tier: decisions about people or sensitive data are mandatory High (T01). ","")&amp;IF(AND(OR(D272="Bought (SaaS or licensed)",D272="Embedded in vendor product"),AO272=""),"Vendor review date missing. ","")&amp;IF(AND(AB272="Yes",AC272=""),"Transfer mechanism missing. ","")&amp;IF(AND(P272="Yes",Q272=""),"List the tools it can call. ","")&amp;IF(AND(AG272="High-risk",AP272=""),"EU high-risk: technical file status missing. ",""))=0,"OK",TRIM(IF((B272="")+(D272="")+(G272="")+(H272="")+(I272="")+(M272="")+(N272="")+(O272="")+(R272="")+(AV272="")&gt;0,((B272="")+(D272="")+(G272="")+(H272="")+(I272="")+(M272="")+(N272="")+(O272="")+(R272="")+(AV272=""))&amp;" required field(s) blank. ","")&amp;IF(AND(M272="High",AK272=""),"High tier: impact assessment date missing. ","")&amp;IF(AND(M272="High",AL272=""),"High tier: bias test date missing. ","")&amp;IF(AND(M272="High",AM272=""),"High tier: kill switch test missing. ","")&amp;IF(AND(M272&lt;&gt;"High",OR(T272="Yes",N272="Decision")),"Check tier: decisions about people or sensitive data are mandatory High (T01). ","")&amp;IF(AND(OR(D272="Bought (SaaS or licensed)",D272="Embedded in vendor product"),AO272=""),"Vendor review date missing. ","")&amp;IF(AND(AB272="Yes",AC272=""),"Transfer mechanism missing. ","")&amp;IF(AND(P272="Yes",Q272=""),"List the tools it can call. ","")&amp;IF(AND(AG272="High-risk",AP272=""),"EU high-risk: technical file status missing. ",""))))</f>
        <v/>
      </c>
      <c r="AV272" s="47"/>
      <c r="AW272" s="48"/>
      <c r="AX272" s="48"/>
      <c r="AY272" s="50" t="str">
        <f aca="false">IF(OR(AX272="",M272=""),"",EDATE(AX272,IFERROR(VLOOKUP(M272,Settings!$A$6:$B$8,2,FALSE()),12)))</f>
        <v/>
      </c>
      <c r="AZ272" s="49" t="str">
        <f aca="true">IF(A272="","",IF(AV272="Retired","Retired",IF(AY272="","Set last review",IF(AY272&lt;TODAY(),"Overdue",IF(AY272-TODAY()&lt;=Settings!$B$12,"Due soon","On track")))))</f>
        <v/>
      </c>
      <c r="BA272" s="47"/>
    </row>
    <row r="273" customFormat="false" ht="15" hidden="false" customHeight="false" outlineLevel="0" collapsed="false">
      <c r="A273" s="46"/>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8"/>
      <c r="AL273" s="48"/>
      <c r="AM273" s="48"/>
      <c r="AN273" s="48"/>
      <c r="AO273" s="48"/>
      <c r="AP273" s="47"/>
      <c r="AQ273" s="47"/>
      <c r="AR273" s="47"/>
      <c r="AS273" s="47"/>
      <c r="AT273" s="49" t="str">
        <f aca="false">IF(M273="","",IFERROR(VLOOKUP(M273,Settings!$A$6:$C$8,3,FALSE()),""))</f>
        <v/>
      </c>
      <c r="AU273" s="49" t="str">
        <f aca="false">IF(A273="","",IF(LEN(IF((B273="")+(D273="")+(G273="")+(H273="")+(I273="")+(M273="")+(N273="")+(O273="")+(R273="")+(AV273="")&gt;0,((B273="")+(D273="")+(G273="")+(H273="")+(I273="")+(M273="")+(N273="")+(O273="")+(R273="")+(AV273=""))&amp;" required field(s) blank. ","")&amp;IF(AND(M273="High",AK273=""),"High tier: impact assessment date missing. ","")&amp;IF(AND(M273="High",AL273=""),"High tier: bias test date missing. ","")&amp;IF(AND(M273="High",AM273=""),"High tier: kill switch test missing. ","")&amp;IF(AND(M273&lt;&gt;"High",OR(T273="Yes",N273="Decision")),"Check tier: decisions about people or sensitive data are mandatory High (T01). ","")&amp;IF(AND(OR(D273="Bought (SaaS or licensed)",D273="Embedded in vendor product"),AO273=""),"Vendor review date missing. ","")&amp;IF(AND(AB273="Yes",AC273=""),"Transfer mechanism missing. ","")&amp;IF(AND(P273="Yes",Q273=""),"List the tools it can call. ","")&amp;IF(AND(AG273="High-risk",AP273=""),"EU high-risk: technical file status missing. ",""))=0,"OK",TRIM(IF((B273="")+(D273="")+(G273="")+(H273="")+(I273="")+(M273="")+(N273="")+(O273="")+(R273="")+(AV273="")&gt;0,((B273="")+(D273="")+(G273="")+(H273="")+(I273="")+(M273="")+(N273="")+(O273="")+(R273="")+(AV273=""))&amp;" required field(s) blank. ","")&amp;IF(AND(M273="High",AK273=""),"High tier: impact assessment date missing. ","")&amp;IF(AND(M273="High",AL273=""),"High tier: bias test date missing. ","")&amp;IF(AND(M273="High",AM273=""),"High tier: kill switch test missing. ","")&amp;IF(AND(M273&lt;&gt;"High",OR(T273="Yes",N273="Decision")),"Check tier: decisions about people or sensitive data are mandatory High (T01). ","")&amp;IF(AND(OR(D273="Bought (SaaS or licensed)",D273="Embedded in vendor product"),AO273=""),"Vendor review date missing. ","")&amp;IF(AND(AB273="Yes",AC273=""),"Transfer mechanism missing. ","")&amp;IF(AND(P273="Yes",Q273=""),"List the tools it can call. ","")&amp;IF(AND(AG273="High-risk",AP273=""),"EU high-risk: technical file status missing. ",""))))</f>
        <v/>
      </c>
      <c r="AV273" s="47"/>
      <c r="AW273" s="48"/>
      <c r="AX273" s="48"/>
      <c r="AY273" s="50" t="str">
        <f aca="false">IF(OR(AX273="",M273=""),"",EDATE(AX273,IFERROR(VLOOKUP(M273,Settings!$A$6:$B$8,2,FALSE()),12)))</f>
        <v/>
      </c>
      <c r="AZ273" s="49" t="str">
        <f aca="true">IF(A273="","",IF(AV273="Retired","Retired",IF(AY273="","Set last review",IF(AY273&lt;TODAY(),"Overdue",IF(AY273-TODAY()&lt;=Settings!$B$12,"Due soon","On track")))))</f>
        <v/>
      </c>
      <c r="BA273" s="47"/>
    </row>
    <row r="274" customFormat="false" ht="15" hidden="false" customHeight="false" outlineLevel="0" collapsed="false">
      <c r="A274" s="46"/>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8"/>
      <c r="AL274" s="48"/>
      <c r="AM274" s="48"/>
      <c r="AN274" s="48"/>
      <c r="AO274" s="48"/>
      <c r="AP274" s="47"/>
      <c r="AQ274" s="47"/>
      <c r="AR274" s="47"/>
      <c r="AS274" s="47"/>
      <c r="AT274" s="49" t="str">
        <f aca="false">IF(M274="","",IFERROR(VLOOKUP(M274,Settings!$A$6:$C$8,3,FALSE()),""))</f>
        <v/>
      </c>
      <c r="AU274" s="49" t="str">
        <f aca="false">IF(A274="","",IF(LEN(IF((B274="")+(D274="")+(G274="")+(H274="")+(I274="")+(M274="")+(N274="")+(O274="")+(R274="")+(AV274="")&gt;0,((B274="")+(D274="")+(G274="")+(H274="")+(I274="")+(M274="")+(N274="")+(O274="")+(R274="")+(AV274=""))&amp;" required field(s) blank. ","")&amp;IF(AND(M274="High",AK274=""),"High tier: impact assessment date missing. ","")&amp;IF(AND(M274="High",AL274=""),"High tier: bias test date missing. ","")&amp;IF(AND(M274="High",AM274=""),"High tier: kill switch test missing. ","")&amp;IF(AND(M274&lt;&gt;"High",OR(T274="Yes",N274="Decision")),"Check tier: decisions about people or sensitive data are mandatory High (T01). ","")&amp;IF(AND(OR(D274="Bought (SaaS or licensed)",D274="Embedded in vendor product"),AO274=""),"Vendor review date missing. ","")&amp;IF(AND(AB274="Yes",AC274=""),"Transfer mechanism missing. ","")&amp;IF(AND(P274="Yes",Q274=""),"List the tools it can call. ","")&amp;IF(AND(AG274="High-risk",AP274=""),"EU high-risk: technical file status missing. ",""))=0,"OK",TRIM(IF((B274="")+(D274="")+(G274="")+(H274="")+(I274="")+(M274="")+(N274="")+(O274="")+(R274="")+(AV274="")&gt;0,((B274="")+(D274="")+(G274="")+(H274="")+(I274="")+(M274="")+(N274="")+(O274="")+(R274="")+(AV274=""))&amp;" required field(s) blank. ","")&amp;IF(AND(M274="High",AK274=""),"High tier: impact assessment date missing. ","")&amp;IF(AND(M274="High",AL274=""),"High tier: bias test date missing. ","")&amp;IF(AND(M274="High",AM274=""),"High tier: kill switch test missing. ","")&amp;IF(AND(M274&lt;&gt;"High",OR(T274="Yes",N274="Decision")),"Check tier: decisions about people or sensitive data are mandatory High (T01). ","")&amp;IF(AND(OR(D274="Bought (SaaS or licensed)",D274="Embedded in vendor product"),AO274=""),"Vendor review date missing. ","")&amp;IF(AND(AB274="Yes",AC274=""),"Transfer mechanism missing. ","")&amp;IF(AND(P274="Yes",Q274=""),"List the tools it can call. ","")&amp;IF(AND(AG274="High-risk",AP274=""),"EU high-risk: technical file status missing. ",""))))</f>
        <v/>
      </c>
      <c r="AV274" s="47"/>
      <c r="AW274" s="48"/>
      <c r="AX274" s="48"/>
      <c r="AY274" s="50" t="str">
        <f aca="false">IF(OR(AX274="",M274=""),"",EDATE(AX274,IFERROR(VLOOKUP(M274,Settings!$A$6:$B$8,2,FALSE()),12)))</f>
        <v/>
      </c>
      <c r="AZ274" s="49" t="str">
        <f aca="true">IF(A274="","",IF(AV274="Retired","Retired",IF(AY274="","Set last review",IF(AY274&lt;TODAY(),"Overdue",IF(AY274-TODAY()&lt;=Settings!$B$12,"Due soon","On track")))))</f>
        <v/>
      </c>
      <c r="BA274" s="47"/>
    </row>
    <row r="275" customFormat="false" ht="15" hidden="false" customHeight="false" outlineLevel="0" collapsed="false">
      <c r="A275" s="46"/>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8"/>
      <c r="AL275" s="48"/>
      <c r="AM275" s="48"/>
      <c r="AN275" s="48"/>
      <c r="AO275" s="48"/>
      <c r="AP275" s="47"/>
      <c r="AQ275" s="47"/>
      <c r="AR275" s="47"/>
      <c r="AS275" s="47"/>
      <c r="AT275" s="49" t="str">
        <f aca="false">IF(M275="","",IFERROR(VLOOKUP(M275,Settings!$A$6:$C$8,3,FALSE()),""))</f>
        <v/>
      </c>
      <c r="AU275" s="49" t="str">
        <f aca="false">IF(A275="","",IF(LEN(IF((B275="")+(D275="")+(G275="")+(H275="")+(I275="")+(M275="")+(N275="")+(O275="")+(R275="")+(AV275="")&gt;0,((B275="")+(D275="")+(G275="")+(H275="")+(I275="")+(M275="")+(N275="")+(O275="")+(R275="")+(AV275=""))&amp;" required field(s) blank. ","")&amp;IF(AND(M275="High",AK275=""),"High tier: impact assessment date missing. ","")&amp;IF(AND(M275="High",AL275=""),"High tier: bias test date missing. ","")&amp;IF(AND(M275="High",AM275=""),"High tier: kill switch test missing. ","")&amp;IF(AND(M275&lt;&gt;"High",OR(T275="Yes",N275="Decision")),"Check tier: decisions about people or sensitive data are mandatory High (T01). ","")&amp;IF(AND(OR(D275="Bought (SaaS or licensed)",D275="Embedded in vendor product"),AO275=""),"Vendor review date missing. ","")&amp;IF(AND(AB275="Yes",AC275=""),"Transfer mechanism missing. ","")&amp;IF(AND(P275="Yes",Q275=""),"List the tools it can call. ","")&amp;IF(AND(AG275="High-risk",AP275=""),"EU high-risk: technical file status missing. ",""))=0,"OK",TRIM(IF((B275="")+(D275="")+(G275="")+(H275="")+(I275="")+(M275="")+(N275="")+(O275="")+(R275="")+(AV275="")&gt;0,((B275="")+(D275="")+(G275="")+(H275="")+(I275="")+(M275="")+(N275="")+(O275="")+(R275="")+(AV275=""))&amp;" required field(s) blank. ","")&amp;IF(AND(M275="High",AK275=""),"High tier: impact assessment date missing. ","")&amp;IF(AND(M275="High",AL275=""),"High tier: bias test date missing. ","")&amp;IF(AND(M275="High",AM275=""),"High tier: kill switch test missing. ","")&amp;IF(AND(M275&lt;&gt;"High",OR(T275="Yes",N275="Decision")),"Check tier: decisions about people or sensitive data are mandatory High (T01). ","")&amp;IF(AND(OR(D275="Bought (SaaS or licensed)",D275="Embedded in vendor product"),AO275=""),"Vendor review date missing. ","")&amp;IF(AND(AB275="Yes",AC275=""),"Transfer mechanism missing. ","")&amp;IF(AND(P275="Yes",Q275=""),"List the tools it can call. ","")&amp;IF(AND(AG275="High-risk",AP275=""),"EU high-risk: technical file status missing. ",""))))</f>
        <v/>
      </c>
      <c r="AV275" s="47"/>
      <c r="AW275" s="48"/>
      <c r="AX275" s="48"/>
      <c r="AY275" s="50" t="str">
        <f aca="false">IF(OR(AX275="",M275=""),"",EDATE(AX275,IFERROR(VLOOKUP(M275,Settings!$A$6:$B$8,2,FALSE()),12)))</f>
        <v/>
      </c>
      <c r="AZ275" s="49" t="str">
        <f aca="true">IF(A275="","",IF(AV275="Retired","Retired",IF(AY275="","Set last review",IF(AY275&lt;TODAY(),"Overdue",IF(AY275-TODAY()&lt;=Settings!$B$12,"Due soon","On track")))))</f>
        <v/>
      </c>
      <c r="BA275" s="47"/>
    </row>
    <row r="276" customFormat="false" ht="15" hidden="false" customHeight="false" outlineLevel="0" collapsed="false">
      <c r="A276" s="46"/>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8"/>
      <c r="AL276" s="48"/>
      <c r="AM276" s="48"/>
      <c r="AN276" s="48"/>
      <c r="AO276" s="48"/>
      <c r="AP276" s="47"/>
      <c r="AQ276" s="47"/>
      <c r="AR276" s="47"/>
      <c r="AS276" s="47"/>
      <c r="AT276" s="49" t="str">
        <f aca="false">IF(M276="","",IFERROR(VLOOKUP(M276,Settings!$A$6:$C$8,3,FALSE()),""))</f>
        <v/>
      </c>
      <c r="AU276" s="49" t="str">
        <f aca="false">IF(A276="","",IF(LEN(IF((B276="")+(D276="")+(G276="")+(H276="")+(I276="")+(M276="")+(N276="")+(O276="")+(R276="")+(AV276="")&gt;0,((B276="")+(D276="")+(G276="")+(H276="")+(I276="")+(M276="")+(N276="")+(O276="")+(R276="")+(AV276=""))&amp;" required field(s) blank. ","")&amp;IF(AND(M276="High",AK276=""),"High tier: impact assessment date missing. ","")&amp;IF(AND(M276="High",AL276=""),"High tier: bias test date missing. ","")&amp;IF(AND(M276="High",AM276=""),"High tier: kill switch test missing. ","")&amp;IF(AND(M276&lt;&gt;"High",OR(T276="Yes",N276="Decision")),"Check tier: decisions about people or sensitive data are mandatory High (T01). ","")&amp;IF(AND(OR(D276="Bought (SaaS or licensed)",D276="Embedded in vendor product"),AO276=""),"Vendor review date missing. ","")&amp;IF(AND(AB276="Yes",AC276=""),"Transfer mechanism missing. ","")&amp;IF(AND(P276="Yes",Q276=""),"List the tools it can call. ","")&amp;IF(AND(AG276="High-risk",AP276=""),"EU high-risk: technical file status missing. ",""))=0,"OK",TRIM(IF((B276="")+(D276="")+(G276="")+(H276="")+(I276="")+(M276="")+(N276="")+(O276="")+(R276="")+(AV276="")&gt;0,((B276="")+(D276="")+(G276="")+(H276="")+(I276="")+(M276="")+(N276="")+(O276="")+(R276="")+(AV276=""))&amp;" required field(s) blank. ","")&amp;IF(AND(M276="High",AK276=""),"High tier: impact assessment date missing. ","")&amp;IF(AND(M276="High",AL276=""),"High tier: bias test date missing. ","")&amp;IF(AND(M276="High",AM276=""),"High tier: kill switch test missing. ","")&amp;IF(AND(M276&lt;&gt;"High",OR(T276="Yes",N276="Decision")),"Check tier: decisions about people or sensitive data are mandatory High (T01). ","")&amp;IF(AND(OR(D276="Bought (SaaS or licensed)",D276="Embedded in vendor product"),AO276=""),"Vendor review date missing. ","")&amp;IF(AND(AB276="Yes",AC276=""),"Transfer mechanism missing. ","")&amp;IF(AND(P276="Yes",Q276=""),"List the tools it can call. ","")&amp;IF(AND(AG276="High-risk",AP276=""),"EU high-risk: technical file status missing. ",""))))</f>
        <v/>
      </c>
      <c r="AV276" s="47"/>
      <c r="AW276" s="48"/>
      <c r="AX276" s="48"/>
      <c r="AY276" s="50" t="str">
        <f aca="false">IF(OR(AX276="",M276=""),"",EDATE(AX276,IFERROR(VLOOKUP(M276,Settings!$A$6:$B$8,2,FALSE()),12)))</f>
        <v/>
      </c>
      <c r="AZ276" s="49" t="str">
        <f aca="true">IF(A276="","",IF(AV276="Retired","Retired",IF(AY276="","Set last review",IF(AY276&lt;TODAY(),"Overdue",IF(AY276-TODAY()&lt;=Settings!$B$12,"Due soon","On track")))))</f>
        <v/>
      </c>
      <c r="BA276" s="47"/>
    </row>
    <row r="277" customFormat="false" ht="15" hidden="false" customHeight="false" outlineLevel="0" collapsed="false">
      <c r="A277" s="46"/>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8"/>
      <c r="AL277" s="48"/>
      <c r="AM277" s="48"/>
      <c r="AN277" s="48"/>
      <c r="AO277" s="48"/>
      <c r="AP277" s="47"/>
      <c r="AQ277" s="47"/>
      <c r="AR277" s="47"/>
      <c r="AS277" s="47"/>
      <c r="AT277" s="49" t="str">
        <f aca="false">IF(M277="","",IFERROR(VLOOKUP(M277,Settings!$A$6:$C$8,3,FALSE()),""))</f>
        <v/>
      </c>
      <c r="AU277" s="49" t="str">
        <f aca="false">IF(A277="","",IF(LEN(IF((B277="")+(D277="")+(G277="")+(H277="")+(I277="")+(M277="")+(N277="")+(O277="")+(R277="")+(AV277="")&gt;0,((B277="")+(D277="")+(G277="")+(H277="")+(I277="")+(M277="")+(N277="")+(O277="")+(R277="")+(AV277=""))&amp;" required field(s) blank. ","")&amp;IF(AND(M277="High",AK277=""),"High tier: impact assessment date missing. ","")&amp;IF(AND(M277="High",AL277=""),"High tier: bias test date missing. ","")&amp;IF(AND(M277="High",AM277=""),"High tier: kill switch test missing. ","")&amp;IF(AND(M277&lt;&gt;"High",OR(T277="Yes",N277="Decision")),"Check tier: decisions about people or sensitive data are mandatory High (T01). ","")&amp;IF(AND(OR(D277="Bought (SaaS or licensed)",D277="Embedded in vendor product"),AO277=""),"Vendor review date missing. ","")&amp;IF(AND(AB277="Yes",AC277=""),"Transfer mechanism missing. ","")&amp;IF(AND(P277="Yes",Q277=""),"List the tools it can call. ","")&amp;IF(AND(AG277="High-risk",AP277=""),"EU high-risk: technical file status missing. ",""))=0,"OK",TRIM(IF((B277="")+(D277="")+(G277="")+(H277="")+(I277="")+(M277="")+(N277="")+(O277="")+(R277="")+(AV277="")&gt;0,((B277="")+(D277="")+(G277="")+(H277="")+(I277="")+(M277="")+(N277="")+(O277="")+(R277="")+(AV277=""))&amp;" required field(s) blank. ","")&amp;IF(AND(M277="High",AK277=""),"High tier: impact assessment date missing. ","")&amp;IF(AND(M277="High",AL277=""),"High tier: bias test date missing. ","")&amp;IF(AND(M277="High",AM277=""),"High tier: kill switch test missing. ","")&amp;IF(AND(M277&lt;&gt;"High",OR(T277="Yes",N277="Decision")),"Check tier: decisions about people or sensitive data are mandatory High (T01). ","")&amp;IF(AND(OR(D277="Bought (SaaS or licensed)",D277="Embedded in vendor product"),AO277=""),"Vendor review date missing. ","")&amp;IF(AND(AB277="Yes",AC277=""),"Transfer mechanism missing. ","")&amp;IF(AND(P277="Yes",Q277=""),"List the tools it can call. ","")&amp;IF(AND(AG277="High-risk",AP277=""),"EU high-risk: technical file status missing. ",""))))</f>
        <v/>
      </c>
      <c r="AV277" s="47"/>
      <c r="AW277" s="48"/>
      <c r="AX277" s="48"/>
      <c r="AY277" s="50" t="str">
        <f aca="false">IF(OR(AX277="",M277=""),"",EDATE(AX277,IFERROR(VLOOKUP(M277,Settings!$A$6:$B$8,2,FALSE()),12)))</f>
        <v/>
      </c>
      <c r="AZ277" s="49" t="str">
        <f aca="true">IF(A277="","",IF(AV277="Retired","Retired",IF(AY277="","Set last review",IF(AY277&lt;TODAY(),"Overdue",IF(AY277-TODAY()&lt;=Settings!$B$12,"Due soon","On track")))))</f>
        <v/>
      </c>
      <c r="BA277" s="47"/>
    </row>
    <row r="278" customFormat="false" ht="15" hidden="false" customHeight="false" outlineLevel="0" collapsed="false">
      <c r="A278" s="46"/>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8"/>
      <c r="AL278" s="48"/>
      <c r="AM278" s="48"/>
      <c r="AN278" s="48"/>
      <c r="AO278" s="48"/>
      <c r="AP278" s="47"/>
      <c r="AQ278" s="47"/>
      <c r="AR278" s="47"/>
      <c r="AS278" s="47"/>
      <c r="AT278" s="49" t="str">
        <f aca="false">IF(M278="","",IFERROR(VLOOKUP(M278,Settings!$A$6:$C$8,3,FALSE()),""))</f>
        <v/>
      </c>
      <c r="AU278" s="49" t="str">
        <f aca="false">IF(A278="","",IF(LEN(IF((B278="")+(D278="")+(G278="")+(H278="")+(I278="")+(M278="")+(N278="")+(O278="")+(R278="")+(AV278="")&gt;0,((B278="")+(D278="")+(G278="")+(H278="")+(I278="")+(M278="")+(N278="")+(O278="")+(R278="")+(AV278=""))&amp;" required field(s) blank. ","")&amp;IF(AND(M278="High",AK278=""),"High tier: impact assessment date missing. ","")&amp;IF(AND(M278="High",AL278=""),"High tier: bias test date missing. ","")&amp;IF(AND(M278="High",AM278=""),"High tier: kill switch test missing. ","")&amp;IF(AND(M278&lt;&gt;"High",OR(T278="Yes",N278="Decision")),"Check tier: decisions about people or sensitive data are mandatory High (T01). ","")&amp;IF(AND(OR(D278="Bought (SaaS or licensed)",D278="Embedded in vendor product"),AO278=""),"Vendor review date missing. ","")&amp;IF(AND(AB278="Yes",AC278=""),"Transfer mechanism missing. ","")&amp;IF(AND(P278="Yes",Q278=""),"List the tools it can call. ","")&amp;IF(AND(AG278="High-risk",AP278=""),"EU high-risk: technical file status missing. ",""))=0,"OK",TRIM(IF((B278="")+(D278="")+(G278="")+(H278="")+(I278="")+(M278="")+(N278="")+(O278="")+(R278="")+(AV278="")&gt;0,((B278="")+(D278="")+(G278="")+(H278="")+(I278="")+(M278="")+(N278="")+(O278="")+(R278="")+(AV278=""))&amp;" required field(s) blank. ","")&amp;IF(AND(M278="High",AK278=""),"High tier: impact assessment date missing. ","")&amp;IF(AND(M278="High",AL278=""),"High tier: bias test date missing. ","")&amp;IF(AND(M278="High",AM278=""),"High tier: kill switch test missing. ","")&amp;IF(AND(M278&lt;&gt;"High",OR(T278="Yes",N278="Decision")),"Check tier: decisions about people or sensitive data are mandatory High (T01). ","")&amp;IF(AND(OR(D278="Bought (SaaS or licensed)",D278="Embedded in vendor product"),AO278=""),"Vendor review date missing. ","")&amp;IF(AND(AB278="Yes",AC278=""),"Transfer mechanism missing. ","")&amp;IF(AND(P278="Yes",Q278=""),"List the tools it can call. ","")&amp;IF(AND(AG278="High-risk",AP278=""),"EU high-risk: technical file status missing. ",""))))</f>
        <v/>
      </c>
      <c r="AV278" s="47"/>
      <c r="AW278" s="48"/>
      <c r="AX278" s="48"/>
      <c r="AY278" s="50" t="str">
        <f aca="false">IF(OR(AX278="",M278=""),"",EDATE(AX278,IFERROR(VLOOKUP(M278,Settings!$A$6:$B$8,2,FALSE()),12)))</f>
        <v/>
      </c>
      <c r="AZ278" s="49" t="str">
        <f aca="true">IF(A278="","",IF(AV278="Retired","Retired",IF(AY278="","Set last review",IF(AY278&lt;TODAY(),"Overdue",IF(AY278-TODAY()&lt;=Settings!$B$12,"Due soon","On track")))))</f>
        <v/>
      </c>
      <c r="BA278" s="47"/>
    </row>
    <row r="279" customFormat="false" ht="15" hidden="false" customHeight="false" outlineLevel="0" collapsed="false">
      <c r="A279" s="46"/>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8"/>
      <c r="AL279" s="48"/>
      <c r="AM279" s="48"/>
      <c r="AN279" s="48"/>
      <c r="AO279" s="48"/>
      <c r="AP279" s="47"/>
      <c r="AQ279" s="47"/>
      <c r="AR279" s="47"/>
      <c r="AS279" s="47"/>
      <c r="AT279" s="49" t="str">
        <f aca="false">IF(M279="","",IFERROR(VLOOKUP(M279,Settings!$A$6:$C$8,3,FALSE()),""))</f>
        <v/>
      </c>
      <c r="AU279" s="49" t="str">
        <f aca="false">IF(A279="","",IF(LEN(IF((B279="")+(D279="")+(G279="")+(H279="")+(I279="")+(M279="")+(N279="")+(O279="")+(R279="")+(AV279="")&gt;0,((B279="")+(D279="")+(G279="")+(H279="")+(I279="")+(M279="")+(N279="")+(O279="")+(R279="")+(AV279=""))&amp;" required field(s) blank. ","")&amp;IF(AND(M279="High",AK279=""),"High tier: impact assessment date missing. ","")&amp;IF(AND(M279="High",AL279=""),"High tier: bias test date missing. ","")&amp;IF(AND(M279="High",AM279=""),"High tier: kill switch test missing. ","")&amp;IF(AND(M279&lt;&gt;"High",OR(T279="Yes",N279="Decision")),"Check tier: decisions about people or sensitive data are mandatory High (T01). ","")&amp;IF(AND(OR(D279="Bought (SaaS or licensed)",D279="Embedded in vendor product"),AO279=""),"Vendor review date missing. ","")&amp;IF(AND(AB279="Yes",AC279=""),"Transfer mechanism missing. ","")&amp;IF(AND(P279="Yes",Q279=""),"List the tools it can call. ","")&amp;IF(AND(AG279="High-risk",AP279=""),"EU high-risk: technical file status missing. ",""))=0,"OK",TRIM(IF((B279="")+(D279="")+(G279="")+(H279="")+(I279="")+(M279="")+(N279="")+(O279="")+(R279="")+(AV279="")&gt;0,((B279="")+(D279="")+(G279="")+(H279="")+(I279="")+(M279="")+(N279="")+(O279="")+(R279="")+(AV279=""))&amp;" required field(s) blank. ","")&amp;IF(AND(M279="High",AK279=""),"High tier: impact assessment date missing. ","")&amp;IF(AND(M279="High",AL279=""),"High tier: bias test date missing. ","")&amp;IF(AND(M279="High",AM279=""),"High tier: kill switch test missing. ","")&amp;IF(AND(M279&lt;&gt;"High",OR(T279="Yes",N279="Decision")),"Check tier: decisions about people or sensitive data are mandatory High (T01). ","")&amp;IF(AND(OR(D279="Bought (SaaS or licensed)",D279="Embedded in vendor product"),AO279=""),"Vendor review date missing. ","")&amp;IF(AND(AB279="Yes",AC279=""),"Transfer mechanism missing. ","")&amp;IF(AND(P279="Yes",Q279=""),"List the tools it can call. ","")&amp;IF(AND(AG279="High-risk",AP279=""),"EU high-risk: technical file status missing. ",""))))</f>
        <v/>
      </c>
      <c r="AV279" s="47"/>
      <c r="AW279" s="48"/>
      <c r="AX279" s="48"/>
      <c r="AY279" s="50" t="str">
        <f aca="false">IF(OR(AX279="",M279=""),"",EDATE(AX279,IFERROR(VLOOKUP(M279,Settings!$A$6:$B$8,2,FALSE()),12)))</f>
        <v/>
      </c>
      <c r="AZ279" s="49" t="str">
        <f aca="true">IF(A279="","",IF(AV279="Retired","Retired",IF(AY279="","Set last review",IF(AY279&lt;TODAY(),"Overdue",IF(AY279-TODAY()&lt;=Settings!$B$12,"Due soon","On track")))))</f>
        <v/>
      </c>
      <c r="BA279" s="47"/>
    </row>
    <row r="280" customFormat="false" ht="15" hidden="false" customHeight="false" outlineLevel="0" collapsed="false">
      <c r="A280" s="46"/>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8"/>
      <c r="AL280" s="48"/>
      <c r="AM280" s="48"/>
      <c r="AN280" s="48"/>
      <c r="AO280" s="48"/>
      <c r="AP280" s="47"/>
      <c r="AQ280" s="47"/>
      <c r="AR280" s="47"/>
      <c r="AS280" s="47"/>
      <c r="AT280" s="49" t="str">
        <f aca="false">IF(M280="","",IFERROR(VLOOKUP(M280,Settings!$A$6:$C$8,3,FALSE()),""))</f>
        <v/>
      </c>
      <c r="AU280" s="49" t="str">
        <f aca="false">IF(A280="","",IF(LEN(IF((B280="")+(D280="")+(G280="")+(H280="")+(I280="")+(M280="")+(N280="")+(O280="")+(R280="")+(AV280="")&gt;0,((B280="")+(D280="")+(G280="")+(H280="")+(I280="")+(M280="")+(N280="")+(O280="")+(R280="")+(AV280=""))&amp;" required field(s) blank. ","")&amp;IF(AND(M280="High",AK280=""),"High tier: impact assessment date missing. ","")&amp;IF(AND(M280="High",AL280=""),"High tier: bias test date missing. ","")&amp;IF(AND(M280="High",AM280=""),"High tier: kill switch test missing. ","")&amp;IF(AND(M280&lt;&gt;"High",OR(T280="Yes",N280="Decision")),"Check tier: decisions about people or sensitive data are mandatory High (T01). ","")&amp;IF(AND(OR(D280="Bought (SaaS or licensed)",D280="Embedded in vendor product"),AO280=""),"Vendor review date missing. ","")&amp;IF(AND(AB280="Yes",AC280=""),"Transfer mechanism missing. ","")&amp;IF(AND(P280="Yes",Q280=""),"List the tools it can call. ","")&amp;IF(AND(AG280="High-risk",AP280=""),"EU high-risk: technical file status missing. ",""))=0,"OK",TRIM(IF((B280="")+(D280="")+(G280="")+(H280="")+(I280="")+(M280="")+(N280="")+(O280="")+(R280="")+(AV280="")&gt;0,((B280="")+(D280="")+(G280="")+(H280="")+(I280="")+(M280="")+(N280="")+(O280="")+(R280="")+(AV280=""))&amp;" required field(s) blank. ","")&amp;IF(AND(M280="High",AK280=""),"High tier: impact assessment date missing. ","")&amp;IF(AND(M280="High",AL280=""),"High tier: bias test date missing. ","")&amp;IF(AND(M280="High",AM280=""),"High tier: kill switch test missing. ","")&amp;IF(AND(M280&lt;&gt;"High",OR(T280="Yes",N280="Decision")),"Check tier: decisions about people or sensitive data are mandatory High (T01). ","")&amp;IF(AND(OR(D280="Bought (SaaS or licensed)",D280="Embedded in vendor product"),AO280=""),"Vendor review date missing. ","")&amp;IF(AND(AB280="Yes",AC280=""),"Transfer mechanism missing. ","")&amp;IF(AND(P280="Yes",Q280=""),"List the tools it can call. ","")&amp;IF(AND(AG280="High-risk",AP280=""),"EU high-risk: technical file status missing. ",""))))</f>
        <v/>
      </c>
      <c r="AV280" s="47"/>
      <c r="AW280" s="48"/>
      <c r="AX280" s="48"/>
      <c r="AY280" s="50" t="str">
        <f aca="false">IF(OR(AX280="",M280=""),"",EDATE(AX280,IFERROR(VLOOKUP(M280,Settings!$A$6:$B$8,2,FALSE()),12)))</f>
        <v/>
      </c>
      <c r="AZ280" s="49" t="str">
        <f aca="true">IF(A280="","",IF(AV280="Retired","Retired",IF(AY280="","Set last review",IF(AY280&lt;TODAY(),"Overdue",IF(AY280-TODAY()&lt;=Settings!$B$12,"Due soon","On track")))))</f>
        <v/>
      </c>
      <c r="BA280" s="47"/>
    </row>
    <row r="281" customFormat="false" ht="15" hidden="false" customHeight="false" outlineLevel="0" collapsed="false">
      <c r="A281" s="46"/>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8"/>
      <c r="AL281" s="48"/>
      <c r="AM281" s="48"/>
      <c r="AN281" s="48"/>
      <c r="AO281" s="48"/>
      <c r="AP281" s="47"/>
      <c r="AQ281" s="47"/>
      <c r="AR281" s="47"/>
      <c r="AS281" s="47"/>
      <c r="AT281" s="49" t="str">
        <f aca="false">IF(M281="","",IFERROR(VLOOKUP(M281,Settings!$A$6:$C$8,3,FALSE()),""))</f>
        <v/>
      </c>
      <c r="AU281" s="49" t="str">
        <f aca="false">IF(A281="","",IF(LEN(IF((B281="")+(D281="")+(G281="")+(H281="")+(I281="")+(M281="")+(N281="")+(O281="")+(R281="")+(AV281="")&gt;0,((B281="")+(D281="")+(G281="")+(H281="")+(I281="")+(M281="")+(N281="")+(O281="")+(R281="")+(AV281=""))&amp;" required field(s) blank. ","")&amp;IF(AND(M281="High",AK281=""),"High tier: impact assessment date missing. ","")&amp;IF(AND(M281="High",AL281=""),"High tier: bias test date missing. ","")&amp;IF(AND(M281="High",AM281=""),"High tier: kill switch test missing. ","")&amp;IF(AND(M281&lt;&gt;"High",OR(T281="Yes",N281="Decision")),"Check tier: decisions about people or sensitive data are mandatory High (T01). ","")&amp;IF(AND(OR(D281="Bought (SaaS or licensed)",D281="Embedded in vendor product"),AO281=""),"Vendor review date missing. ","")&amp;IF(AND(AB281="Yes",AC281=""),"Transfer mechanism missing. ","")&amp;IF(AND(P281="Yes",Q281=""),"List the tools it can call. ","")&amp;IF(AND(AG281="High-risk",AP281=""),"EU high-risk: technical file status missing. ",""))=0,"OK",TRIM(IF((B281="")+(D281="")+(G281="")+(H281="")+(I281="")+(M281="")+(N281="")+(O281="")+(R281="")+(AV281="")&gt;0,((B281="")+(D281="")+(G281="")+(H281="")+(I281="")+(M281="")+(N281="")+(O281="")+(R281="")+(AV281=""))&amp;" required field(s) blank. ","")&amp;IF(AND(M281="High",AK281=""),"High tier: impact assessment date missing. ","")&amp;IF(AND(M281="High",AL281=""),"High tier: bias test date missing. ","")&amp;IF(AND(M281="High",AM281=""),"High tier: kill switch test missing. ","")&amp;IF(AND(M281&lt;&gt;"High",OR(T281="Yes",N281="Decision")),"Check tier: decisions about people or sensitive data are mandatory High (T01). ","")&amp;IF(AND(OR(D281="Bought (SaaS or licensed)",D281="Embedded in vendor product"),AO281=""),"Vendor review date missing. ","")&amp;IF(AND(AB281="Yes",AC281=""),"Transfer mechanism missing. ","")&amp;IF(AND(P281="Yes",Q281=""),"List the tools it can call. ","")&amp;IF(AND(AG281="High-risk",AP281=""),"EU high-risk: technical file status missing. ",""))))</f>
        <v/>
      </c>
      <c r="AV281" s="47"/>
      <c r="AW281" s="48"/>
      <c r="AX281" s="48"/>
      <c r="AY281" s="50" t="str">
        <f aca="false">IF(OR(AX281="",M281=""),"",EDATE(AX281,IFERROR(VLOOKUP(M281,Settings!$A$6:$B$8,2,FALSE()),12)))</f>
        <v/>
      </c>
      <c r="AZ281" s="49" t="str">
        <f aca="true">IF(A281="","",IF(AV281="Retired","Retired",IF(AY281="","Set last review",IF(AY281&lt;TODAY(),"Overdue",IF(AY281-TODAY()&lt;=Settings!$B$12,"Due soon","On track")))))</f>
        <v/>
      </c>
      <c r="BA281" s="47"/>
    </row>
    <row r="282" customFormat="false" ht="15" hidden="false" customHeight="false" outlineLevel="0" collapsed="false">
      <c r="A282" s="46"/>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8"/>
      <c r="AL282" s="48"/>
      <c r="AM282" s="48"/>
      <c r="AN282" s="48"/>
      <c r="AO282" s="48"/>
      <c r="AP282" s="47"/>
      <c r="AQ282" s="47"/>
      <c r="AR282" s="47"/>
      <c r="AS282" s="47"/>
      <c r="AT282" s="49" t="str">
        <f aca="false">IF(M282="","",IFERROR(VLOOKUP(M282,Settings!$A$6:$C$8,3,FALSE()),""))</f>
        <v/>
      </c>
      <c r="AU282" s="49" t="str">
        <f aca="false">IF(A282="","",IF(LEN(IF((B282="")+(D282="")+(G282="")+(H282="")+(I282="")+(M282="")+(N282="")+(O282="")+(R282="")+(AV282="")&gt;0,((B282="")+(D282="")+(G282="")+(H282="")+(I282="")+(M282="")+(N282="")+(O282="")+(R282="")+(AV282=""))&amp;" required field(s) blank. ","")&amp;IF(AND(M282="High",AK282=""),"High tier: impact assessment date missing. ","")&amp;IF(AND(M282="High",AL282=""),"High tier: bias test date missing. ","")&amp;IF(AND(M282="High",AM282=""),"High tier: kill switch test missing. ","")&amp;IF(AND(M282&lt;&gt;"High",OR(T282="Yes",N282="Decision")),"Check tier: decisions about people or sensitive data are mandatory High (T01). ","")&amp;IF(AND(OR(D282="Bought (SaaS or licensed)",D282="Embedded in vendor product"),AO282=""),"Vendor review date missing. ","")&amp;IF(AND(AB282="Yes",AC282=""),"Transfer mechanism missing. ","")&amp;IF(AND(P282="Yes",Q282=""),"List the tools it can call. ","")&amp;IF(AND(AG282="High-risk",AP282=""),"EU high-risk: technical file status missing. ",""))=0,"OK",TRIM(IF((B282="")+(D282="")+(G282="")+(H282="")+(I282="")+(M282="")+(N282="")+(O282="")+(R282="")+(AV282="")&gt;0,((B282="")+(D282="")+(G282="")+(H282="")+(I282="")+(M282="")+(N282="")+(O282="")+(R282="")+(AV282=""))&amp;" required field(s) blank. ","")&amp;IF(AND(M282="High",AK282=""),"High tier: impact assessment date missing. ","")&amp;IF(AND(M282="High",AL282=""),"High tier: bias test date missing. ","")&amp;IF(AND(M282="High",AM282=""),"High tier: kill switch test missing. ","")&amp;IF(AND(M282&lt;&gt;"High",OR(T282="Yes",N282="Decision")),"Check tier: decisions about people or sensitive data are mandatory High (T01). ","")&amp;IF(AND(OR(D282="Bought (SaaS or licensed)",D282="Embedded in vendor product"),AO282=""),"Vendor review date missing. ","")&amp;IF(AND(AB282="Yes",AC282=""),"Transfer mechanism missing. ","")&amp;IF(AND(P282="Yes",Q282=""),"List the tools it can call. ","")&amp;IF(AND(AG282="High-risk",AP282=""),"EU high-risk: technical file status missing. ",""))))</f>
        <v/>
      </c>
      <c r="AV282" s="47"/>
      <c r="AW282" s="48"/>
      <c r="AX282" s="48"/>
      <c r="AY282" s="50" t="str">
        <f aca="false">IF(OR(AX282="",M282=""),"",EDATE(AX282,IFERROR(VLOOKUP(M282,Settings!$A$6:$B$8,2,FALSE()),12)))</f>
        <v/>
      </c>
      <c r="AZ282" s="49" t="str">
        <f aca="true">IF(A282="","",IF(AV282="Retired","Retired",IF(AY282="","Set last review",IF(AY282&lt;TODAY(),"Overdue",IF(AY282-TODAY()&lt;=Settings!$B$12,"Due soon","On track")))))</f>
        <v/>
      </c>
      <c r="BA282" s="47"/>
    </row>
    <row r="283" customFormat="false" ht="15" hidden="false" customHeight="false" outlineLevel="0" collapsed="false">
      <c r="A283" s="46"/>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8"/>
      <c r="AL283" s="48"/>
      <c r="AM283" s="48"/>
      <c r="AN283" s="48"/>
      <c r="AO283" s="48"/>
      <c r="AP283" s="47"/>
      <c r="AQ283" s="47"/>
      <c r="AR283" s="47"/>
      <c r="AS283" s="47"/>
      <c r="AT283" s="49" t="str">
        <f aca="false">IF(M283="","",IFERROR(VLOOKUP(M283,Settings!$A$6:$C$8,3,FALSE()),""))</f>
        <v/>
      </c>
      <c r="AU283" s="49" t="str">
        <f aca="false">IF(A283="","",IF(LEN(IF((B283="")+(D283="")+(G283="")+(H283="")+(I283="")+(M283="")+(N283="")+(O283="")+(R283="")+(AV283="")&gt;0,((B283="")+(D283="")+(G283="")+(H283="")+(I283="")+(M283="")+(N283="")+(O283="")+(R283="")+(AV283=""))&amp;" required field(s) blank. ","")&amp;IF(AND(M283="High",AK283=""),"High tier: impact assessment date missing. ","")&amp;IF(AND(M283="High",AL283=""),"High tier: bias test date missing. ","")&amp;IF(AND(M283="High",AM283=""),"High tier: kill switch test missing. ","")&amp;IF(AND(M283&lt;&gt;"High",OR(T283="Yes",N283="Decision")),"Check tier: decisions about people or sensitive data are mandatory High (T01). ","")&amp;IF(AND(OR(D283="Bought (SaaS or licensed)",D283="Embedded in vendor product"),AO283=""),"Vendor review date missing. ","")&amp;IF(AND(AB283="Yes",AC283=""),"Transfer mechanism missing. ","")&amp;IF(AND(P283="Yes",Q283=""),"List the tools it can call. ","")&amp;IF(AND(AG283="High-risk",AP283=""),"EU high-risk: technical file status missing. ",""))=0,"OK",TRIM(IF((B283="")+(D283="")+(G283="")+(H283="")+(I283="")+(M283="")+(N283="")+(O283="")+(R283="")+(AV283="")&gt;0,((B283="")+(D283="")+(G283="")+(H283="")+(I283="")+(M283="")+(N283="")+(O283="")+(R283="")+(AV283=""))&amp;" required field(s) blank. ","")&amp;IF(AND(M283="High",AK283=""),"High tier: impact assessment date missing. ","")&amp;IF(AND(M283="High",AL283=""),"High tier: bias test date missing. ","")&amp;IF(AND(M283="High",AM283=""),"High tier: kill switch test missing. ","")&amp;IF(AND(M283&lt;&gt;"High",OR(T283="Yes",N283="Decision")),"Check tier: decisions about people or sensitive data are mandatory High (T01). ","")&amp;IF(AND(OR(D283="Bought (SaaS or licensed)",D283="Embedded in vendor product"),AO283=""),"Vendor review date missing. ","")&amp;IF(AND(AB283="Yes",AC283=""),"Transfer mechanism missing. ","")&amp;IF(AND(P283="Yes",Q283=""),"List the tools it can call. ","")&amp;IF(AND(AG283="High-risk",AP283=""),"EU high-risk: technical file status missing. ",""))))</f>
        <v/>
      </c>
      <c r="AV283" s="47"/>
      <c r="AW283" s="48"/>
      <c r="AX283" s="48"/>
      <c r="AY283" s="50" t="str">
        <f aca="false">IF(OR(AX283="",M283=""),"",EDATE(AX283,IFERROR(VLOOKUP(M283,Settings!$A$6:$B$8,2,FALSE()),12)))</f>
        <v/>
      </c>
      <c r="AZ283" s="49" t="str">
        <f aca="true">IF(A283="","",IF(AV283="Retired","Retired",IF(AY283="","Set last review",IF(AY283&lt;TODAY(),"Overdue",IF(AY283-TODAY()&lt;=Settings!$B$12,"Due soon","On track")))))</f>
        <v/>
      </c>
      <c r="BA283" s="47"/>
    </row>
    <row r="284" customFormat="false" ht="15" hidden="false" customHeight="false" outlineLevel="0" collapsed="false">
      <c r="A284" s="46"/>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8"/>
      <c r="AL284" s="48"/>
      <c r="AM284" s="48"/>
      <c r="AN284" s="48"/>
      <c r="AO284" s="48"/>
      <c r="AP284" s="47"/>
      <c r="AQ284" s="47"/>
      <c r="AR284" s="47"/>
      <c r="AS284" s="47"/>
      <c r="AT284" s="49" t="str">
        <f aca="false">IF(M284="","",IFERROR(VLOOKUP(M284,Settings!$A$6:$C$8,3,FALSE()),""))</f>
        <v/>
      </c>
      <c r="AU284" s="49" t="str">
        <f aca="false">IF(A284="","",IF(LEN(IF((B284="")+(D284="")+(G284="")+(H284="")+(I284="")+(M284="")+(N284="")+(O284="")+(R284="")+(AV284="")&gt;0,((B284="")+(D284="")+(G284="")+(H284="")+(I284="")+(M284="")+(N284="")+(O284="")+(R284="")+(AV284=""))&amp;" required field(s) blank. ","")&amp;IF(AND(M284="High",AK284=""),"High tier: impact assessment date missing. ","")&amp;IF(AND(M284="High",AL284=""),"High tier: bias test date missing. ","")&amp;IF(AND(M284="High",AM284=""),"High tier: kill switch test missing. ","")&amp;IF(AND(M284&lt;&gt;"High",OR(T284="Yes",N284="Decision")),"Check tier: decisions about people or sensitive data are mandatory High (T01). ","")&amp;IF(AND(OR(D284="Bought (SaaS or licensed)",D284="Embedded in vendor product"),AO284=""),"Vendor review date missing. ","")&amp;IF(AND(AB284="Yes",AC284=""),"Transfer mechanism missing. ","")&amp;IF(AND(P284="Yes",Q284=""),"List the tools it can call. ","")&amp;IF(AND(AG284="High-risk",AP284=""),"EU high-risk: technical file status missing. ",""))=0,"OK",TRIM(IF((B284="")+(D284="")+(G284="")+(H284="")+(I284="")+(M284="")+(N284="")+(O284="")+(R284="")+(AV284="")&gt;0,((B284="")+(D284="")+(G284="")+(H284="")+(I284="")+(M284="")+(N284="")+(O284="")+(R284="")+(AV284=""))&amp;" required field(s) blank. ","")&amp;IF(AND(M284="High",AK284=""),"High tier: impact assessment date missing. ","")&amp;IF(AND(M284="High",AL284=""),"High tier: bias test date missing. ","")&amp;IF(AND(M284="High",AM284=""),"High tier: kill switch test missing. ","")&amp;IF(AND(M284&lt;&gt;"High",OR(T284="Yes",N284="Decision")),"Check tier: decisions about people or sensitive data are mandatory High (T01). ","")&amp;IF(AND(OR(D284="Bought (SaaS or licensed)",D284="Embedded in vendor product"),AO284=""),"Vendor review date missing. ","")&amp;IF(AND(AB284="Yes",AC284=""),"Transfer mechanism missing. ","")&amp;IF(AND(P284="Yes",Q284=""),"List the tools it can call. ","")&amp;IF(AND(AG284="High-risk",AP284=""),"EU high-risk: technical file status missing. ",""))))</f>
        <v/>
      </c>
      <c r="AV284" s="47"/>
      <c r="AW284" s="48"/>
      <c r="AX284" s="48"/>
      <c r="AY284" s="50" t="str">
        <f aca="false">IF(OR(AX284="",M284=""),"",EDATE(AX284,IFERROR(VLOOKUP(M284,Settings!$A$6:$B$8,2,FALSE()),12)))</f>
        <v/>
      </c>
      <c r="AZ284" s="49" t="str">
        <f aca="true">IF(A284="","",IF(AV284="Retired","Retired",IF(AY284="","Set last review",IF(AY284&lt;TODAY(),"Overdue",IF(AY284-TODAY()&lt;=Settings!$B$12,"Due soon","On track")))))</f>
        <v/>
      </c>
      <c r="BA284" s="47"/>
    </row>
    <row r="285" customFormat="false" ht="15" hidden="false" customHeight="false" outlineLevel="0" collapsed="false">
      <c r="A285" s="46"/>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8"/>
      <c r="AL285" s="48"/>
      <c r="AM285" s="48"/>
      <c r="AN285" s="48"/>
      <c r="AO285" s="48"/>
      <c r="AP285" s="47"/>
      <c r="AQ285" s="47"/>
      <c r="AR285" s="47"/>
      <c r="AS285" s="47"/>
      <c r="AT285" s="49" t="str">
        <f aca="false">IF(M285="","",IFERROR(VLOOKUP(M285,Settings!$A$6:$C$8,3,FALSE()),""))</f>
        <v/>
      </c>
      <c r="AU285" s="49" t="str">
        <f aca="false">IF(A285="","",IF(LEN(IF((B285="")+(D285="")+(G285="")+(H285="")+(I285="")+(M285="")+(N285="")+(O285="")+(R285="")+(AV285="")&gt;0,((B285="")+(D285="")+(G285="")+(H285="")+(I285="")+(M285="")+(N285="")+(O285="")+(R285="")+(AV285=""))&amp;" required field(s) blank. ","")&amp;IF(AND(M285="High",AK285=""),"High tier: impact assessment date missing. ","")&amp;IF(AND(M285="High",AL285=""),"High tier: bias test date missing. ","")&amp;IF(AND(M285="High",AM285=""),"High tier: kill switch test missing. ","")&amp;IF(AND(M285&lt;&gt;"High",OR(T285="Yes",N285="Decision")),"Check tier: decisions about people or sensitive data are mandatory High (T01). ","")&amp;IF(AND(OR(D285="Bought (SaaS or licensed)",D285="Embedded in vendor product"),AO285=""),"Vendor review date missing. ","")&amp;IF(AND(AB285="Yes",AC285=""),"Transfer mechanism missing. ","")&amp;IF(AND(P285="Yes",Q285=""),"List the tools it can call. ","")&amp;IF(AND(AG285="High-risk",AP285=""),"EU high-risk: technical file status missing. ",""))=0,"OK",TRIM(IF((B285="")+(D285="")+(G285="")+(H285="")+(I285="")+(M285="")+(N285="")+(O285="")+(R285="")+(AV285="")&gt;0,((B285="")+(D285="")+(G285="")+(H285="")+(I285="")+(M285="")+(N285="")+(O285="")+(R285="")+(AV285=""))&amp;" required field(s) blank. ","")&amp;IF(AND(M285="High",AK285=""),"High tier: impact assessment date missing. ","")&amp;IF(AND(M285="High",AL285=""),"High tier: bias test date missing. ","")&amp;IF(AND(M285="High",AM285=""),"High tier: kill switch test missing. ","")&amp;IF(AND(M285&lt;&gt;"High",OR(T285="Yes",N285="Decision")),"Check tier: decisions about people or sensitive data are mandatory High (T01). ","")&amp;IF(AND(OR(D285="Bought (SaaS or licensed)",D285="Embedded in vendor product"),AO285=""),"Vendor review date missing. ","")&amp;IF(AND(AB285="Yes",AC285=""),"Transfer mechanism missing. ","")&amp;IF(AND(P285="Yes",Q285=""),"List the tools it can call. ","")&amp;IF(AND(AG285="High-risk",AP285=""),"EU high-risk: technical file status missing. ",""))))</f>
        <v/>
      </c>
      <c r="AV285" s="47"/>
      <c r="AW285" s="48"/>
      <c r="AX285" s="48"/>
      <c r="AY285" s="50" t="str">
        <f aca="false">IF(OR(AX285="",M285=""),"",EDATE(AX285,IFERROR(VLOOKUP(M285,Settings!$A$6:$B$8,2,FALSE()),12)))</f>
        <v/>
      </c>
      <c r="AZ285" s="49" t="str">
        <f aca="true">IF(A285="","",IF(AV285="Retired","Retired",IF(AY285="","Set last review",IF(AY285&lt;TODAY(),"Overdue",IF(AY285-TODAY()&lt;=Settings!$B$12,"Due soon","On track")))))</f>
        <v/>
      </c>
      <c r="BA285" s="47"/>
    </row>
    <row r="286" customFormat="false" ht="15" hidden="false" customHeight="false" outlineLevel="0" collapsed="false">
      <c r="A286" s="46"/>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8"/>
      <c r="AL286" s="48"/>
      <c r="AM286" s="48"/>
      <c r="AN286" s="48"/>
      <c r="AO286" s="48"/>
      <c r="AP286" s="47"/>
      <c r="AQ286" s="47"/>
      <c r="AR286" s="47"/>
      <c r="AS286" s="47"/>
      <c r="AT286" s="49" t="str">
        <f aca="false">IF(M286="","",IFERROR(VLOOKUP(M286,Settings!$A$6:$C$8,3,FALSE()),""))</f>
        <v/>
      </c>
      <c r="AU286" s="49" t="str">
        <f aca="false">IF(A286="","",IF(LEN(IF((B286="")+(D286="")+(G286="")+(H286="")+(I286="")+(M286="")+(N286="")+(O286="")+(R286="")+(AV286="")&gt;0,((B286="")+(D286="")+(G286="")+(H286="")+(I286="")+(M286="")+(N286="")+(O286="")+(R286="")+(AV286=""))&amp;" required field(s) blank. ","")&amp;IF(AND(M286="High",AK286=""),"High tier: impact assessment date missing. ","")&amp;IF(AND(M286="High",AL286=""),"High tier: bias test date missing. ","")&amp;IF(AND(M286="High",AM286=""),"High tier: kill switch test missing. ","")&amp;IF(AND(M286&lt;&gt;"High",OR(T286="Yes",N286="Decision")),"Check tier: decisions about people or sensitive data are mandatory High (T01). ","")&amp;IF(AND(OR(D286="Bought (SaaS or licensed)",D286="Embedded in vendor product"),AO286=""),"Vendor review date missing. ","")&amp;IF(AND(AB286="Yes",AC286=""),"Transfer mechanism missing. ","")&amp;IF(AND(P286="Yes",Q286=""),"List the tools it can call. ","")&amp;IF(AND(AG286="High-risk",AP286=""),"EU high-risk: technical file status missing. ",""))=0,"OK",TRIM(IF((B286="")+(D286="")+(G286="")+(H286="")+(I286="")+(M286="")+(N286="")+(O286="")+(R286="")+(AV286="")&gt;0,((B286="")+(D286="")+(G286="")+(H286="")+(I286="")+(M286="")+(N286="")+(O286="")+(R286="")+(AV286=""))&amp;" required field(s) blank. ","")&amp;IF(AND(M286="High",AK286=""),"High tier: impact assessment date missing. ","")&amp;IF(AND(M286="High",AL286=""),"High tier: bias test date missing. ","")&amp;IF(AND(M286="High",AM286=""),"High tier: kill switch test missing. ","")&amp;IF(AND(M286&lt;&gt;"High",OR(T286="Yes",N286="Decision")),"Check tier: decisions about people or sensitive data are mandatory High (T01). ","")&amp;IF(AND(OR(D286="Bought (SaaS or licensed)",D286="Embedded in vendor product"),AO286=""),"Vendor review date missing. ","")&amp;IF(AND(AB286="Yes",AC286=""),"Transfer mechanism missing. ","")&amp;IF(AND(P286="Yes",Q286=""),"List the tools it can call. ","")&amp;IF(AND(AG286="High-risk",AP286=""),"EU high-risk: technical file status missing. ",""))))</f>
        <v/>
      </c>
      <c r="AV286" s="47"/>
      <c r="AW286" s="48"/>
      <c r="AX286" s="48"/>
      <c r="AY286" s="50" t="str">
        <f aca="false">IF(OR(AX286="",M286=""),"",EDATE(AX286,IFERROR(VLOOKUP(M286,Settings!$A$6:$B$8,2,FALSE()),12)))</f>
        <v/>
      </c>
      <c r="AZ286" s="49" t="str">
        <f aca="true">IF(A286="","",IF(AV286="Retired","Retired",IF(AY286="","Set last review",IF(AY286&lt;TODAY(),"Overdue",IF(AY286-TODAY()&lt;=Settings!$B$12,"Due soon","On track")))))</f>
        <v/>
      </c>
      <c r="BA286" s="47"/>
    </row>
    <row r="287" customFormat="false" ht="15" hidden="false" customHeight="false" outlineLevel="0" collapsed="false">
      <c r="A287" s="46"/>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8"/>
      <c r="AL287" s="48"/>
      <c r="AM287" s="48"/>
      <c r="AN287" s="48"/>
      <c r="AO287" s="48"/>
      <c r="AP287" s="47"/>
      <c r="AQ287" s="47"/>
      <c r="AR287" s="47"/>
      <c r="AS287" s="47"/>
      <c r="AT287" s="49" t="str">
        <f aca="false">IF(M287="","",IFERROR(VLOOKUP(M287,Settings!$A$6:$C$8,3,FALSE()),""))</f>
        <v/>
      </c>
      <c r="AU287" s="49" t="str">
        <f aca="false">IF(A287="","",IF(LEN(IF((B287="")+(D287="")+(G287="")+(H287="")+(I287="")+(M287="")+(N287="")+(O287="")+(R287="")+(AV287="")&gt;0,((B287="")+(D287="")+(G287="")+(H287="")+(I287="")+(M287="")+(N287="")+(O287="")+(R287="")+(AV287=""))&amp;" required field(s) blank. ","")&amp;IF(AND(M287="High",AK287=""),"High tier: impact assessment date missing. ","")&amp;IF(AND(M287="High",AL287=""),"High tier: bias test date missing. ","")&amp;IF(AND(M287="High",AM287=""),"High tier: kill switch test missing. ","")&amp;IF(AND(M287&lt;&gt;"High",OR(T287="Yes",N287="Decision")),"Check tier: decisions about people or sensitive data are mandatory High (T01). ","")&amp;IF(AND(OR(D287="Bought (SaaS or licensed)",D287="Embedded in vendor product"),AO287=""),"Vendor review date missing. ","")&amp;IF(AND(AB287="Yes",AC287=""),"Transfer mechanism missing. ","")&amp;IF(AND(P287="Yes",Q287=""),"List the tools it can call. ","")&amp;IF(AND(AG287="High-risk",AP287=""),"EU high-risk: technical file status missing. ",""))=0,"OK",TRIM(IF((B287="")+(D287="")+(G287="")+(H287="")+(I287="")+(M287="")+(N287="")+(O287="")+(R287="")+(AV287="")&gt;0,((B287="")+(D287="")+(G287="")+(H287="")+(I287="")+(M287="")+(N287="")+(O287="")+(R287="")+(AV287=""))&amp;" required field(s) blank. ","")&amp;IF(AND(M287="High",AK287=""),"High tier: impact assessment date missing. ","")&amp;IF(AND(M287="High",AL287=""),"High tier: bias test date missing. ","")&amp;IF(AND(M287="High",AM287=""),"High tier: kill switch test missing. ","")&amp;IF(AND(M287&lt;&gt;"High",OR(T287="Yes",N287="Decision")),"Check tier: decisions about people or sensitive data are mandatory High (T01). ","")&amp;IF(AND(OR(D287="Bought (SaaS or licensed)",D287="Embedded in vendor product"),AO287=""),"Vendor review date missing. ","")&amp;IF(AND(AB287="Yes",AC287=""),"Transfer mechanism missing. ","")&amp;IF(AND(P287="Yes",Q287=""),"List the tools it can call. ","")&amp;IF(AND(AG287="High-risk",AP287=""),"EU high-risk: technical file status missing. ",""))))</f>
        <v/>
      </c>
      <c r="AV287" s="47"/>
      <c r="AW287" s="48"/>
      <c r="AX287" s="48"/>
      <c r="AY287" s="50" t="str">
        <f aca="false">IF(OR(AX287="",M287=""),"",EDATE(AX287,IFERROR(VLOOKUP(M287,Settings!$A$6:$B$8,2,FALSE()),12)))</f>
        <v/>
      </c>
      <c r="AZ287" s="49" t="str">
        <f aca="true">IF(A287="","",IF(AV287="Retired","Retired",IF(AY287="","Set last review",IF(AY287&lt;TODAY(),"Overdue",IF(AY287-TODAY()&lt;=Settings!$B$12,"Due soon","On track")))))</f>
        <v/>
      </c>
      <c r="BA287" s="47"/>
    </row>
    <row r="288" customFormat="false" ht="15" hidden="false" customHeight="false" outlineLevel="0" collapsed="false">
      <c r="A288" s="46"/>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8"/>
      <c r="AL288" s="48"/>
      <c r="AM288" s="48"/>
      <c r="AN288" s="48"/>
      <c r="AO288" s="48"/>
      <c r="AP288" s="47"/>
      <c r="AQ288" s="47"/>
      <c r="AR288" s="47"/>
      <c r="AS288" s="47"/>
      <c r="AT288" s="49" t="str">
        <f aca="false">IF(M288="","",IFERROR(VLOOKUP(M288,Settings!$A$6:$C$8,3,FALSE()),""))</f>
        <v/>
      </c>
      <c r="AU288" s="49" t="str">
        <f aca="false">IF(A288="","",IF(LEN(IF((B288="")+(D288="")+(G288="")+(H288="")+(I288="")+(M288="")+(N288="")+(O288="")+(R288="")+(AV288="")&gt;0,((B288="")+(D288="")+(G288="")+(H288="")+(I288="")+(M288="")+(N288="")+(O288="")+(R288="")+(AV288=""))&amp;" required field(s) blank. ","")&amp;IF(AND(M288="High",AK288=""),"High tier: impact assessment date missing. ","")&amp;IF(AND(M288="High",AL288=""),"High tier: bias test date missing. ","")&amp;IF(AND(M288="High",AM288=""),"High tier: kill switch test missing. ","")&amp;IF(AND(M288&lt;&gt;"High",OR(T288="Yes",N288="Decision")),"Check tier: decisions about people or sensitive data are mandatory High (T01). ","")&amp;IF(AND(OR(D288="Bought (SaaS or licensed)",D288="Embedded in vendor product"),AO288=""),"Vendor review date missing. ","")&amp;IF(AND(AB288="Yes",AC288=""),"Transfer mechanism missing. ","")&amp;IF(AND(P288="Yes",Q288=""),"List the tools it can call. ","")&amp;IF(AND(AG288="High-risk",AP288=""),"EU high-risk: technical file status missing. ",""))=0,"OK",TRIM(IF((B288="")+(D288="")+(G288="")+(H288="")+(I288="")+(M288="")+(N288="")+(O288="")+(R288="")+(AV288="")&gt;0,((B288="")+(D288="")+(G288="")+(H288="")+(I288="")+(M288="")+(N288="")+(O288="")+(R288="")+(AV288=""))&amp;" required field(s) blank. ","")&amp;IF(AND(M288="High",AK288=""),"High tier: impact assessment date missing. ","")&amp;IF(AND(M288="High",AL288=""),"High tier: bias test date missing. ","")&amp;IF(AND(M288="High",AM288=""),"High tier: kill switch test missing. ","")&amp;IF(AND(M288&lt;&gt;"High",OR(T288="Yes",N288="Decision")),"Check tier: decisions about people or sensitive data are mandatory High (T01). ","")&amp;IF(AND(OR(D288="Bought (SaaS or licensed)",D288="Embedded in vendor product"),AO288=""),"Vendor review date missing. ","")&amp;IF(AND(AB288="Yes",AC288=""),"Transfer mechanism missing. ","")&amp;IF(AND(P288="Yes",Q288=""),"List the tools it can call. ","")&amp;IF(AND(AG288="High-risk",AP288=""),"EU high-risk: technical file status missing. ",""))))</f>
        <v/>
      </c>
      <c r="AV288" s="47"/>
      <c r="AW288" s="48"/>
      <c r="AX288" s="48"/>
      <c r="AY288" s="50" t="str">
        <f aca="false">IF(OR(AX288="",M288=""),"",EDATE(AX288,IFERROR(VLOOKUP(M288,Settings!$A$6:$B$8,2,FALSE()),12)))</f>
        <v/>
      </c>
      <c r="AZ288" s="49" t="str">
        <f aca="true">IF(A288="","",IF(AV288="Retired","Retired",IF(AY288="","Set last review",IF(AY288&lt;TODAY(),"Overdue",IF(AY288-TODAY()&lt;=Settings!$B$12,"Due soon","On track")))))</f>
        <v/>
      </c>
      <c r="BA288" s="47"/>
    </row>
    <row r="289" customFormat="false" ht="15" hidden="false" customHeight="false" outlineLevel="0" collapsed="false">
      <c r="A289" s="46"/>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8"/>
      <c r="AL289" s="48"/>
      <c r="AM289" s="48"/>
      <c r="AN289" s="48"/>
      <c r="AO289" s="48"/>
      <c r="AP289" s="47"/>
      <c r="AQ289" s="47"/>
      <c r="AR289" s="47"/>
      <c r="AS289" s="47"/>
      <c r="AT289" s="49" t="str">
        <f aca="false">IF(M289="","",IFERROR(VLOOKUP(M289,Settings!$A$6:$C$8,3,FALSE()),""))</f>
        <v/>
      </c>
      <c r="AU289" s="49" t="str">
        <f aca="false">IF(A289="","",IF(LEN(IF((B289="")+(D289="")+(G289="")+(H289="")+(I289="")+(M289="")+(N289="")+(O289="")+(R289="")+(AV289="")&gt;0,((B289="")+(D289="")+(G289="")+(H289="")+(I289="")+(M289="")+(N289="")+(O289="")+(R289="")+(AV289=""))&amp;" required field(s) blank. ","")&amp;IF(AND(M289="High",AK289=""),"High tier: impact assessment date missing. ","")&amp;IF(AND(M289="High",AL289=""),"High tier: bias test date missing. ","")&amp;IF(AND(M289="High",AM289=""),"High tier: kill switch test missing. ","")&amp;IF(AND(M289&lt;&gt;"High",OR(T289="Yes",N289="Decision")),"Check tier: decisions about people or sensitive data are mandatory High (T01). ","")&amp;IF(AND(OR(D289="Bought (SaaS or licensed)",D289="Embedded in vendor product"),AO289=""),"Vendor review date missing. ","")&amp;IF(AND(AB289="Yes",AC289=""),"Transfer mechanism missing. ","")&amp;IF(AND(P289="Yes",Q289=""),"List the tools it can call. ","")&amp;IF(AND(AG289="High-risk",AP289=""),"EU high-risk: technical file status missing. ",""))=0,"OK",TRIM(IF((B289="")+(D289="")+(G289="")+(H289="")+(I289="")+(M289="")+(N289="")+(O289="")+(R289="")+(AV289="")&gt;0,((B289="")+(D289="")+(G289="")+(H289="")+(I289="")+(M289="")+(N289="")+(O289="")+(R289="")+(AV289=""))&amp;" required field(s) blank. ","")&amp;IF(AND(M289="High",AK289=""),"High tier: impact assessment date missing. ","")&amp;IF(AND(M289="High",AL289=""),"High tier: bias test date missing. ","")&amp;IF(AND(M289="High",AM289=""),"High tier: kill switch test missing. ","")&amp;IF(AND(M289&lt;&gt;"High",OR(T289="Yes",N289="Decision")),"Check tier: decisions about people or sensitive data are mandatory High (T01). ","")&amp;IF(AND(OR(D289="Bought (SaaS or licensed)",D289="Embedded in vendor product"),AO289=""),"Vendor review date missing. ","")&amp;IF(AND(AB289="Yes",AC289=""),"Transfer mechanism missing. ","")&amp;IF(AND(P289="Yes",Q289=""),"List the tools it can call. ","")&amp;IF(AND(AG289="High-risk",AP289=""),"EU high-risk: technical file status missing. ",""))))</f>
        <v/>
      </c>
      <c r="AV289" s="47"/>
      <c r="AW289" s="48"/>
      <c r="AX289" s="48"/>
      <c r="AY289" s="50" t="str">
        <f aca="false">IF(OR(AX289="",M289=""),"",EDATE(AX289,IFERROR(VLOOKUP(M289,Settings!$A$6:$B$8,2,FALSE()),12)))</f>
        <v/>
      </c>
      <c r="AZ289" s="49" t="str">
        <f aca="true">IF(A289="","",IF(AV289="Retired","Retired",IF(AY289="","Set last review",IF(AY289&lt;TODAY(),"Overdue",IF(AY289-TODAY()&lt;=Settings!$B$12,"Due soon","On track")))))</f>
        <v/>
      </c>
      <c r="BA289" s="47"/>
    </row>
    <row r="290" customFormat="false" ht="15" hidden="false" customHeight="false" outlineLevel="0" collapsed="false">
      <c r="A290" s="46"/>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8"/>
      <c r="AL290" s="48"/>
      <c r="AM290" s="48"/>
      <c r="AN290" s="48"/>
      <c r="AO290" s="48"/>
      <c r="AP290" s="47"/>
      <c r="AQ290" s="47"/>
      <c r="AR290" s="47"/>
      <c r="AS290" s="47"/>
      <c r="AT290" s="49" t="str">
        <f aca="false">IF(M290="","",IFERROR(VLOOKUP(M290,Settings!$A$6:$C$8,3,FALSE()),""))</f>
        <v/>
      </c>
      <c r="AU290" s="49" t="str">
        <f aca="false">IF(A290="","",IF(LEN(IF((B290="")+(D290="")+(G290="")+(H290="")+(I290="")+(M290="")+(N290="")+(O290="")+(R290="")+(AV290="")&gt;0,((B290="")+(D290="")+(G290="")+(H290="")+(I290="")+(M290="")+(N290="")+(O290="")+(R290="")+(AV290=""))&amp;" required field(s) blank. ","")&amp;IF(AND(M290="High",AK290=""),"High tier: impact assessment date missing. ","")&amp;IF(AND(M290="High",AL290=""),"High tier: bias test date missing. ","")&amp;IF(AND(M290="High",AM290=""),"High tier: kill switch test missing. ","")&amp;IF(AND(M290&lt;&gt;"High",OR(T290="Yes",N290="Decision")),"Check tier: decisions about people or sensitive data are mandatory High (T01). ","")&amp;IF(AND(OR(D290="Bought (SaaS or licensed)",D290="Embedded in vendor product"),AO290=""),"Vendor review date missing. ","")&amp;IF(AND(AB290="Yes",AC290=""),"Transfer mechanism missing. ","")&amp;IF(AND(P290="Yes",Q290=""),"List the tools it can call. ","")&amp;IF(AND(AG290="High-risk",AP290=""),"EU high-risk: technical file status missing. ",""))=0,"OK",TRIM(IF((B290="")+(D290="")+(G290="")+(H290="")+(I290="")+(M290="")+(N290="")+(O290="")+(R290="")+(AV290="")&gt;0,((B290="")+(D290="")+(G290="")+(H290="")+(I290="")+(M290="")+(N290="")+(O290="")+(R290="")+(AV290=""))&amp;" required field(s) blank. ","")&amp;IF(AND(M290="High",AK290=""),"High tier: impact assessment date missing. ","")&amp;IF(AND(M290="High",AL290=""),"High tier: bias test date missing. ","")&amp;IF(AND(M290="High",AM290=""),"High tier: kill switch test missing. ","")&amp;IF(AND(M290&lt;&gt;"High",OR(T290="Yes",N290="Decision")),"Check tier: decisions about people or sensitive data are mandatory High (T01). ","")&amp;IF(AND(OR(D290="Bought (SaaS or licensed)",D290="Embedded in vendor product"),AO290=""),"Vendor review date missing. ","")&amp;IF(AND(AB290="Yes",AC290=""),"Transfer mechanism missing. ","")&amp;IF(AND(P290="Yes",Q290=""),"List the tools it can call. ","")&amp;IF(AND(AG290="High-risk",AP290=""),"EU high-risk: technical file status missing. ",""))))</f>
        <v/>
      </c>
      <c r="AV290" s="47"/>
      <c r="AW290" s="48"/>
      <c r="AX290" s="48"/>
      <c r="AY290" s="50" t="str">
        <f aca="false">IF(OR(AX290="",M290=""),"",EDATE(AX290,IFERROR(VLOOKUP(M290,Settings!$A$6:$B$8,2,FALSE()),12)))</f>
        <v/>
      </c>
      <c r="AZ290" s="49" t="str">
        <f aca="true">IF(A290="","",IF(AV290="Retired","Retired",IF(AY290="","Set last review",IF(AY290&lt;TODAY(),"Overdue",IF(AY290-TODAY()&lt;=Settings!$B$12,"Due soon","On track")))))</f>
        <v/>
      </c>
      <c r="BA290" s="47"/>
    </row>
    <row r="291" customFormat="false" ht="15" hidden="false" customHeight="false" outlineLevel="0" collapsed="false">
      <c r="A291" s="46"/>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8"/>
      <c r="AL291" s="48"/>
      <c r="AM291" s="48"/>
      <c r="AN291" s="48"/>
      <c r="AO291" s="48"/>
      <c r="AP291" s="47"/>
      <c r="AQ291" s="47"/>
      <c r="AR291" s="47"/>
      <c r="AS291" s="47"/>
      <c r="AT291" s="49" t="str">
        <f aca="false">IF(M291="","",IFERROR(VLOOKUP(M291,Settings!$A$6:$C$8,3,FALSE()),""))</f>
        <v/>
      </c>
      <c r="AU291" s="49" t="str">
        <f aca="false">IF(A291="","",IF(LEN(IF((B291="")+(D291="")+(G291="")+(H291="")+(I291="")+(M291="")+(N291="")+(O291="")+(R291="")+(AV291="")&gt;0,((B291="")+(D291="")+(G291="")+(H291="")+(I291="")+(M291="")+(N291="")+(O291="")+(R291="")+(AV291=""))&amp;" required field(s) blank. ","")&amp;IF(AND(M291="High",AK291=""),"High tier: impact assessment date missing. ","")&amp;IF(AND(M291="High",AL291=""),"High tier: bias test date missing. ","")&amp;IF(AND(M291="High",AM291=""),"High tier: kill switch test missing. ","")&amp;IF(AND(M291&lt;&gt;"High",OR(T291="Yes",N291="Decision")),"Check tier: decisions about people or sensitive data are mandatory High (T01). ","")&amp;IF(AND(OR(D291="Bought (SaaS or licensed)",D291="Embedded in vendor product"),AO291=""),"Vendor review date missing. ","")&amp;IF(AND(AB291="Yes",AC291=""),"Transfer mechanism missing. ","")&amp;IF(AND(P291="Yes",Q291=""),"List the tools it can call. ","")&amp;IF(AND(AG291="High-risk",AP291=""),"EU high-risk: technical file status missing. ",""))=0,"OK",TRIM(IF((B291="")+(D291="")+(G291="")+(H291="")+(I291="")+(M291="")+(N291="")+(O291="")+(R291="")+(AV291="")&gt;0,((B291="")+(D291="")+(G291="")+(H291="")+(I291="")+(M291="")+(N291="")+(O291="")+(R291="")+(AV291=""))&amp;" required field(s) blank. ","")&amp;IF(AND(M291="High",AK291=""),"High tier: impact assessment date missing. ","")&amp;IF(AND(M291="High",AL291=""),"High tier: bias test date missing. ","")&amp;IF(AND(M291="High",AM291=""),"High tier: kill switch test missing. ","")&amp;IF(AND(M291&lt;&gt;"High",OR(T291="Yes",N291="Decision")),"Check tier: decisions about people or sensitive data are mandatory High (T01). ","")&amp;IF(AND(OR(D291="Bought (SaaS or licensed)",D291="Embedded in vendor product"),AO291=""),"Vendor review date missing. ","")&amp;IF(AND(AB291="Yes",AC291=""),"Transfer mechanism missing. ","")&amp;IF(AND(P291="Yes",Q291=""),"List the tools it can call. ","")&amp;IF(AND(AG291="High-risk",AP291=""),"EU high-risk: technical file status missing. ",""))))</f>
        <v/>
      </c>
      <c r="AV291" s="47"/>
      <c r="AW291" s="48"/>
      <c r="AX291" s="48"/>
      <c r="AY291" s="50" t="str">
        <f aca="false">IF(OR(AX291="",M291=""),"",EDATE(AX291,IFERROR(VLOOKUP(M291,Settings!$A$6:$B$8,2,FALSE()),12)))</f>
        <v/>
      </c>
      <c r="AZ291" s="49" t="str">
        <f aca="true">IF(A291="","",IF(AV291="Retired","Retired",IF(AY291="","Set last review",IF(AY291&lt;TODAY(),"Overdue",IF(AY291-TODAY()&lt;=Settings!$B$12,"Due soon","On track")))))</f>
        <v/>
      </c>
      <c r="BA291" s="47"/>
    </row>
    <row r="292" customFormat="false" ht="15" hidden="false" customHeight="false" outlineLevel="0" collapsed="false">
      <c r="A292" s="46"/>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8"/>
      <c r="AL292" s="48"/>
      <c r="AM292" s="48"/>
      <c r="AN292" s="48"/>
      <c r="AO292" s="48"/>
      <c r="AP292" s="47"/>
      <c r="AQ292" s="47"/>
      <c r="AR292" s="47"/>
      <c r="AS292" s="47"/>
      <c r="AT292" s="49" t="str">
        <f aca="false">IF(M292="","",IFERROR(VLOOKUP(M292,Settings!$A$6:$C$8,3,FALSE()),""))</f>
        <v/>
      </c>
      <c r="AU292" s="49" t="str">
        <f aca="false">IF(A292="","",IF(LEN(IF((B292="")+(D292="")+(G292="")+(H292="")+(I292="")+(M292="")+(N292="")+(O292="")+(R292="")+(AV292="")&gt;0,((B292="")+(D292="")+(G292="")+(H292="")+(I292="")+(M292="")+(N292="")+(O292="")+(R292="")+(AV292=""))&amp;" required field(s) blank. ","")&amp;IF(AND(M292="High",AK292=""),"High tier: impact assessment date missing. ","")&amp;IF(AND(M292="High",AL292=""),"High tier: bias test date missing. ","")&amp;IF(AND(M292="High",AM292=""),"High tier: kill switch test missing. ","")&amp;IF(AND(M292&lt;&gt;"High",OR(T292="Yes",N292="Decision")),"Check tier: decisions about people or sensitive data are mandatory High (T01). ","")&amp;IF(AND(OR(D292="Bought (SaaS or licensed)",D292="Embedded in vendor product"),AO292=""),"Vendor review date missing. ","")&amp;IF(AND(AB292="Yes",AC292=""),"Transfer mechanism missing. ","")&amp;IF(AND(P292="Yes",Q292=""),"List the tools it can call. ","")&amp;IF(AND(AG292="High-risk",AP292=""),"EU high-risk: technical file status missing. ",""))=0,"OK",TRIM(IF((B292="")+(D292="")+(G292="")+(H292="")+(I292="")+(M292="")+(N292="")+(O292="")+(R292="")+(AV292="")&gt;0,((B292="")+(D292="")+(G292="")+(H292="")+(I292="")+(M292="")+(N292="")+(O292="")+(R292="")+(AV292=""))&amp;" required field(s) blank. ","")&amp;IF(AND(M292="High",AK292=""),"High tier: impact assessment date missing. ","")&amp;IF(AND(M292="High",AL292=""),"High tier: bias test date missing. ","")&amp;IF(AND(M292="High",AM292=""),"High tier: kill switch test missing. ","")&amp;IF(AND(M292&lt;&gt;"High",OR(T292="Yes",N292="Decision")),"Check tier: decisions about people or sensitive data are mandatory High (T01). ","")&amp;IF(AND(OR(D292="Bought (SaaS or licensed)",D292="Embedded in vendor product"),AO292=""),"Vendor review date missing. ","")&amp;IF(AND(AB292="Yes",AC292=""),"Transfer mechanism missing. ","")&amp;IF(AND(P292="Yes",Q292=""),"List the tools it can call. ","")&amp;IF(AND(AG292="High-risk",AP292=""),"EU high-risk: technical file status missing. ",""))))</f>
        <v/>
      </c>
      <c r="AV292" s="47"/>
      <c r="AW292" s="48"/>
      <c r="AX292" s="48"/>
      <c r="AY292" s="50" t="str">
        <f aca="false">IF(OR(AX292="",M292=""),"",EDATE(AX292,IFERROR(VLOOKUP(M292,Settings!$A$6:$B$8,2,FALSE()),12)))</f>
        <v/>
      </c>
      <c r="AZ292" s="49" t="str">
        <f aca="true">IF(A292="","",IF(AV292="Retired","Retired",IF(AY292="","Set last review",IF(AY292&lt;TODAY(),"Overdue",IF(AY292-TODAY()&lt;=Settings!$B$12,"Due soon","On track")))))</f>
        <v/>
      </c>
      <c r="BA292" s="47"/>
    </row>
    <row r="293" customFormat="false" ht="15" hidden="false" customHeight="false" outlineLevel="0" collapsed="false">
      <c r="A293" s="46"/>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8"/>
      <c r="AL293" s="48"/>
      <c r="AM293" s="48"/>
      <c r="AN293" s="48"/>
      <c r="AO293" s="48"/>
      <c r="AP293" s="47"/>
      <c r="AQ293" s="47"/>
      <c r="AR293" s="47"/>
      <c r="AS293" s="47"/>
      <c r="AT293" s="49" t="str">
        <f aca="false">IF(M293="","",IFERROR(VLOOKUP(M293,Settings!$A$6:$C$8,3,FALSE()),""))</f>
        <v/>
      </c>
      <c r="AU293" s="49" t="str">
        <f aca="false">IF(A293="","",IF(LEN(IF((B293="")+(D293="")+(G293="")+(H293="")+(I293="")+(M293="")+(N293="")+(O293="")+(R293="")+(AV293="")&gt;0,((B293="")+(D293="")+(G293="")+(H293="")+(I293="")+(M293="")+(N293="")+(O293="")+(R293="")+(AV293=""))&amp;" required field(s) blank. ","")&amp;IF(AND(M293="High",AK293=""),"High tier: impact assessment date missing. ","")&amp;IF(AND(M293="High",AL293=""),"High tier: bias test date missing. ","")&amp;IF(AND(M293="High",AM293=""),"High tier: kill switch test missing. ","")&amp;IF(AND(M293&lt;&gt;"High",OR(T293="Yes",N293="Decision")),"Check tier: decisions about people or sensitive data are mandatory High (T01). ","")&amp;IF(AND(OR(D293="Bought (SaaS or licensed)",D293="Embedded in vendor product"),AO293=""),"Vendor review date missing. ","")&amp;IF(AND(AB293="Yes",AC293=""),"Transfer mechanism missing. ","")&amp;IF(AND(P293="Yes",Q293=""),"List the tools it can call. ","")&amp;IF(AND(AG293="High-risk",AP293=""),"EU high-risk: technical file status missing. ",""))=0,"OK",TRIM(IF((B293="")+(D293="")+(G293="")+(H293="")+(I293="")+(M293="")+(N293="")+(O293="")+(R293="")+(AV293="")&gt;0,((B293="")+(D293="")+(G293="")+(H293="")+(I293="")+(M293="")+(N293="")+(O293="")+(R293="")+(AV293=""))&amp;" required field(s) blank. ","")&amp;IF(AND(M293="High",AK293=""),"High tier: impact assessment date missing. ","")&amp;IF(AND(M293="High",AL293=""),"High tier: bias test date missing. ","")&amp;IF(AND(M293="High",AM293=""),"High tier: kill switch test missing. ","")&amp;IF(AND(M293&lt;&gt;"High",OR(T293="Yes",N293="Decision")),"Check tier: decisions about people or sensitive data are mandatory High (T01). ","")&amp;IF(AND(OR(D293="Bought (SaaS or licensed)",D293="Embedded in vendor product"),AO293=""),"Vendor review date missing. ","")&amp;IF(AND(AB293="Yes",AC293=""),"Transfer mechanism missing. ","")&amp;IF(AND(P293="Yes",Q293=""),"List the tools it can call. ","")&amp;IF(AND(AG293="High-risk",AP293=""),"EU high-risk: technical file status missing. ",""))))</f>
        <v/>
      </c>
      <c r="AV293" s="47"/>
      <c r="AW293" s="48"/>
      <c r="AX293" s="48"/>
      <c r="AY293" s="50" t="str">
        <f aca="false">IF(OR(AX293="",M293=""),"",EDATE(AX293,IFERROR(VLOOKUP(M293,Settings!$A$6:$B$8,2,FALSE()),12)))</f>
        <v/>
      </c>
      <c r="AZ293" s="49" t="str">
        <f aca="true">IF(A293="","",IF(AV293="Retired","Retired",IF(AY293="","Set last review",IF(AY293&lt;TODAY(),"Overdue",IF(AY293-TODAY()&lt;=Settings!$B$12,"Due soon","On track")))))</f>
        <v/>
      </c>
      <c r="BA293" s="47"/>
    </row>
    <row r="294" customFormat="false" ht="15" hidden="false" customHeight="false" outlineLevel="0" collapsed="false">
      <c r="A294" s="46"/>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8"/>
      <c r="AL294" s="48"/>
      <c r="AM294" s="48"/>
      <c r="AN294" s="48"/>
      <c r="AO294" s="48"/>
      <c r="AP294" s="47"/>
      <c r="AQ294" s="47"/>
      <c r="AR294" s="47"/>
      <c r="AS294" s="47"/>
      <c r="AT294" s="49" t="str">
        <f aca="false">IF(M294="","",IFERROR(VLOOKUP(M294,Settings!$A$6:$C$8,3,FALSE()),""))</f>
        <v/>
      </c>
      <c r="AU294" s="49" t="str">
        <f aca="false">IF(A294="","",IF(LEN(IF((B294="")+(D294="")+(G294="")+(H294="")+(I294="")+(M294="")+(N294="")+(O294="")+(R294="")+(AV294="")&gt;0,((B294="")+(D294="")+(G294="")+(H294="")+(I294="")+(M294="")+(N294="")+(O294="")+(R294="")+(AV294=""))&amp;" required field(s) blank. ","")&amp;IF(AND(M294="High",AK294=""),"High tier: impact assessment date missing. ","")&amp;IF(AND(M294="High",AL294=""),"High tier: bias test date missing. ","")&amp;IF(AND(M294="High",AM294=""),"High tier: kill switch test missing. ","")&amp;IF(AND(M294&lt;&gt;"High",OR(T294="Yes",N294="Decision")),"Check tier: decisions about people or sensitive data are mandatory High (T01). ","")&amp;IF(AND(OR(D294="Bought (SaaS or licensed)",D294="Embedded in vendor product"),AO294=""),"Vendor review date missing. ","")&amp;IF(AND(AB294="Yes",AC294=""),"Transfer mechanism missing. ","")&amp;IF(AND(P294="Yes",Q294=""),"List the tools it can call. ","")&amp;IF(AND(AG294="High-risk",AP294=""),"EU high-risk: technical file status missing. ",""))=0,"OK",TRIM(IF((B294="")+(D294="")+(G294="")+(H294="")+(I294="")+(M294="")+(N294="")+(O294="")+(R294="")+(AV294="")&gt;0,((B294="")+(D294="")+(G294="")+(H294="")+(I294="")+(M294="")+(N294="")+(O294="")+(R294="")+(AV294=""))&amp;" required field(s) blank. ","")&amp;IF(AND(M294="High",AK294=""),"High tier: impact assessment date missing. ","")&amp;IF(AND(M294="High",AL294=""),"High tier: bias test date missing. ","")&amp;IF(AND(M294="High",AM294=""),"High tier: kill switch test missing. ","")&amp;IF(AND(M294&lt;&gt;"High",OR(T294="Yes",N294="Decision")),"Check tier: decisions about people or sensitive data are mandatory High (T01). ","")&amp;IF(AND(OR(D294="Bought (SaaS or licensed)",D294="Embedded in vendor product"),AO294=""),"Vendor review date missing. ","")&amp;IF(AND(AB294="Yes",AC294=""),"Transfer mechanism missing. ","")&amp;IF(AND(P294="Yes",Q294=""),"List the tools it can call. ","")&amp;IF(AND(AG294="High-risk",AP294=""),"EU high-risk: technical file status missing. ",""))))</f>
        <v/>
      </c>
      <c r="AV294" s="47"/>
      <c r="AW294" s="48"/>
      <c r="AX294" s="48"/>
      <c r="AY294" s="50" t="str">
        <f aca="false">IF(OR(AX294="",M294=""),"",EDATE(AX294,IFERROR(VLOOKUP(M294,Settings!$A$6:$B$8,2,FALSE()),12)))</f>
        <v/>
      </c>
      <c r="AZ294" s="49" t="str">
        <f aca="true">IF(A294="","",IF(AV294="Retired","Retired",IF(AY294="","Set last review",IF(AY294&lt;TODAY(),"Overdue",IF(AY294-TODAY()&lt;=Settings!$B$12,"Due soon","On track")))))</f>
        <v/>
      </c>
      <c r="BA294" s="47"/>
    </row>
    <row r="295" customFormat="false" ht="15" hidden="false" customHeight="false" outlineLevel="0" collapsed="false">
      <c r="A295" s="46"/>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8"/>
      <c r="AL295" s="48"/>
      <c r="AM295" s="48"/>
      <c r="AN295" s="48"/>
      <c r="AO295" s="48"/>
      <c r="AP295" s="47"/>
      <c r="AQ295" s="47"/>
      <c r="AR295" s="47"/>
      <c r="AS295" s="47"/>
      <c r="AT295" s="49" t="str">
        <f aca="false">IF(M295="","",IFERROR(VLOOKUP(M295,Settings!$A$6:$C$8,3,FALSE()),""))</f>
        <v/>
      </c>
      <c r="AU295" s="49" t="str">
        <f aca="false">IF(A295="","",IF(LEN(IF((B295="")+(D295="")+(G295="")+(H295="")+(I295="")+(M295="")+(N295="")+(O295="")+(R295="")+(AV295="")&gt;0,((B295="")+(D295="")+(G295="")+(H295="")+(I295="")+(M295="")+(N295="")+(O295="")+(R295="")+(AV295=""))&amp;" required field(s) blank. ","")&amp;IF(AND(M295="High",AK295=""),"High tier: impact assessment date missing. ","")&amp;IF(AND(M295="High",AL295=""),"High tier: bias test date missing. ","")&amp;IF(AND(M295="High",AM295=""),"High tier: kill switch test missing. ","")&amp;IF(AND(M295&lt;&gt;"High",OR(T295="Yes",N295="Decision")),"Check tier: decisions about people or sensitive data are mandatory High (T01). ","")&amp;IF(AND(OR(D295="Bought (SaaS or licensed)",D295="Embedded in vendor product"),AO295=""),"Vendor review date missing. ","")&amp;IF(AND(AB295="Yes",AC295=""),"Transfer mechanism missing. ","")&amp;IF(AND(P295="Yes",Q295=""),"List the tools it can call. ","")&amp;IF(AND(AG295="High-risk",AP295=""),"EU high-risk: technical file status missing. ",""))=0,"OK",TRIM(IF((B295="")+(D295="")+(G295="")+(H295="")+(I295="")+(M295="")+(N295="")+(O295="")+(R295="")+(AV295="")&gt;0,((B295="")+(D295="")+(G295="")+(H295="")+(I295="")+(M295="")+(N295="")+(O295="")+(R295="")+(AV295=""))&amp;" required field(s) blank. ","")&amp;IF(AND(M295="High",AK295=""),"High tier: impact assessment date missing. ","")&amp;IF(AND(M295="High",AL295=""),"High tier: bias test date missing. ","")&amp;IF(AND(M295="High",AM295=""),"High tier: kill switch test missing. ","")&amp;IF(AND(M295&lt;&gt;"High",OR(T295="Yes",N295="Decision")),"Check tier: decisions about people or sensitive data are mandatory High (T01). ","")&amp;IF(AND(OR(D295="Bought (SaaS or licensed)",D295="Embedded in vendor product"),AO295=""),"Vendor review date missing. ","")&amp;IF(AND(AB295="Yes",AC295=""),"Transfer mechanism missing. ","")&amp;IF(AND(P295="Yes",Q295=""),"List the tools it can call. ","")&amp;IF(AND(AG295="High-risk",AP295=""),"EU high-risk: technical file status missing. ",""))))</f>
        <v/>
      </c>
      <c r="AV295" s="47"/>
      <c r="AW295" s="48"/>
      <c r="AX295" s="48"/>
      <c r="AY295" s="50" t="str">
        <f aca="false">IF(OR(AX295="",M295=""),"",EDATE(AX295,IFERROR(VLOOKUP(M295,Settings!$A$6:$B$8,2,FALSE()),12)))</f>
        <v/>
      </c>
      <c r="AZ295" s="49" t="str">
        <f aca="true">IF(A295="","",IF(AV295="Retired","Retired",IF(AY295="","Set last review",IF(AY295&lt;TODAY(),"Overdue",IF(AY295-TODAY()&lt;=Settings!$B$12,"Due soon","On track")))))</f>
        <v/>
      </c>
      <c r="BA295" s="47"/>
    </row>
    <row r="296" customFormat="false" ht="15" hidden="false" customHeight="false" outlineLevel="0" collapsed="false">
      <c r="A296" s="46"/>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8"/>
      <c r="AL296" s="48"/>
      <c r="AM296" s="48"/>
      <c r="AN296" s="48"/>
      <c r="AO296" s="48"/>
      <c r="AP296" s="47"/>
      <c r="AQ296" s="47"/>
      <c r="AR296" s="47"/>
      <c r="AS296" s="47"/>
      <c r="AT296" s="49" t="str">
        <f aca="false">IF(M296="","",IFERROR(VLOOKUP(M296,Settings!$A$6:$C$8,3,FALSE()),""))</f>
        <v/>
      </c>
      <c r="AU296" s="49" t="str">
        <f aca="false">IF(A296="","",IF(LEN(IF((B296="")+(D296="")+(G296="")+(H296="")+(I296="")+(M296="")+(N296="")+(O296="")+(R296="")+(AV296="")&gt;0,((B296="")+(D296="")+(G296="")+(H296="")+(I296="")+(M296="")+(N296="")+(O296="")+(R296="")+(AV296=""))&amp;" required field(s) blank. ","")&amp;IF(AND(M296="High",AK296=""),"High tier: impact assessment date missing. ","")&amp;IF(AND(M296="High",AL296=""),"High tier: bias test date missing. ","")&amp;IF(AND(M296="High",AM296=""),"High tier: kill switch test missing. ","")&amp;IF(AND(M296&lt;&gt;"High",OR(T296="Yes",N296="Decision")),"Check tier: decisions about people or sensitive data are mandatory High (T01). ","")&amp;IF(AND(OR(D296="Bought (SaaS or licensed)",D296="Embedded in vendor product"),AO296=""),"Vendor review date missing. ","")&amp;IF(AND(AB296="Yes",AC296=""),"Transfer mechanism missing. ","")&amp;IF(AND(P296="Yes",Q296=""),"List the tools it can call. ","")&amp;IF(AND(AG296="High-risk",AP296=""),"EU high-risk: technical file status missing. ",""))=0,"OK",TRIM(IF((B296="")+(D296="")+(G296="")+(H296="")+(I296="")+(M296="")+(N296="")+(O296="")+(R296="")+(AV296="")&gt;0,((B296="")+(D296="")+(G296="")+(H296="")+(I296="")+(M296="")+(N296="")+(O296="")+(R296="")+(AV296=""))&amp;" required field(s) blank. ","")&amp;IF(AND(M296="High",AK296=""),"High tier: impact assessment date missing. ","")&amp;IF(AND(M296="High",AL296=""),"High tier: bias test date missing. ","")&amp;IF(AND(M296="High",AM296=""),"High tier: kill switch test missing. ","")&amp;IF(AND(M296&lt;&gt;"High",OR(T296="Yes",N296="Decision")),"Check tier: decisions about people or sensitive data are mandatory High (T01). ","")&amp;IF(AND(OR(D296="Bought (SaaS or licensed)",D296="Embedded in vendor product"),AO296=""),"Vendor review date missing. ","")&amp;IF(AND(AB296="Yes",AC296=""),"Transfer mechanism missing. ","")&amp;IF(AND(P296="Yes",Q296=""),"List the tools it can call. ","")&amp;IF(AND(AG296="High-risk",AP296=""),"EU high-risk: technical file status missing. ",""))))</f>
        <v/>
      </c>
      <c r="AV296" s="47"/>
      <c r="AW296" s="48"/>
      <c r="AX296" s="48"/>
      <c r="AY296" s="50" t="str">
        <f aca="false">IF(OR(AX296="",M296=""),"",EDATE(AX296,IFERROR(VLOOKUP(M296,Settings!$A$6:$B$8,2,FALSE()),12)))</f>
        <v/>
      </c>
      <c r="AZ296" s="49" t="str">
        <f aca="true">IF(A296="","",IF(AV296="Retired","Retired",IF(AY296="","Set last review",IF(AY296&lt;TODAY(),"Overdue",IF(AY296-TODAY()&lt;=Settings!$B$12,"Due soon","On track")))))</f>
        <v/>
      </c>
      <c r="BA296" s="47"/>
    </row>
    <row r="297" customFormat="false" ht="15" hidden="false" customHeight="false" outlineLevel="0" collapsed="false">
      <c r="A297" s="46"/>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8"/>
      <c r="AL297" s="48"/>
      <c r="AM297" s="48"/>
      <c r="AN297" s="48"/>
      <c r="AO297" s="48"/>
      <c r="AP297" s="47"/>
      <c r="AQ297" s="47"/>
      <c r="AR297" s="47"/>
      <c r="AS297" s="47"/>
      <c r="AT297" s="49" t="str">
        <f aca="false">IF(M297="","",IFERROR(VLOOKUP(M297,Settings!$A$6:$C$8,3,FALSE()),""))</f>
        <v/>
      </c>
      <c r="AU297" s="49" t="str">
        <f aca="false">IF(A297="","",IF(LEN(IF((B297="")+(D297="")+(G297="")+(H297="")+(I297="")+(M297="")+(N297="")+(O297="")+(R297="")+(AV297="")&gt;0,((B297="")+(D297="")+(G297="")+(H297="")+(I297="")+(M297="")+(N297="")+(O297="")+(R297="")+(AV297=""))&amp;" required field(s) blank. ","")&amp;IF(AND(M297="High",AK297=""),"High tier: impact assessment date missing. ","")&amp;IF(AND(M297="High",AL297=""),"High tier: bias test date missing. ","")&amp;IF(AND(M297="High",AM297=""),"High tier: kill switch test missing. ","")&amp;IF(AND(M297&lt;&gt;"High",OR(T297="Yes",N297="Decision")),"Check tier: decisions about people or sensitive data are mandatory High (T01). ","")&amp;IF(AND(OR(D297="Bought (SaaS or licensed)",D297="Embedded in vendor product"),AO297=""),"Vendor review date missing. ","")&amp;IF(AND(AB297="Yes",AC297=""),"Transfer mechanism missing. ","")&amp;IF(AND(P297="Yes",Q297=""),"List the tools it can call. ","")&amp;IF(AND(AG297="High-risk",AP297=""),"EU high-risk: technical file status missing. ",""))=0,"OK",TRIM(IF((B297="")+(D297="")+(G297="")+(H297="")+(I297="")+(M297="")+(N297="")+(O297="")+(R297="")+(AV297="")&gt;0,((B297="")+(D297="")+(G297="")+(H297="")+(I297="")+(M297="")+(N297="")+(O297="")+(R297="")+(AV297=""))&amp;" required field(s) blank. ","")&amp;IF(AND(M297="High",AK297=""),"High tier: impact assessment date missing. ","")&amp;IF(AND(M297="High",AL297=""),"High tier: bias test date missing. ","")&amp;IF(AND(M297="High",AM297=""),"High tier: kill switch test missing. ","")&amp;IF(AND(M297&lt;&gt;"High",OR(T297="Yes",N297="Decision")),"Check tier: decisions about people or sensitive data are mandatory High (T01). ","")&amp;IF(AND(OR(D297="Bought (SaaS or licensed)",D297="Embedded in vendor product"),AO297=""),"Vendor review date missing. ","")&amp;IF(AND(AB297="Yes",AC297=""),"Transfer mechanism missing. ","")&amp;IF(AND(P297="Yes",Q297=""),"List the tools it can call. ","")&amp;IF(AND(AG297="High-risk",AP297=""),"EU high-risk: technical file status missing. ",""))))</f>
        <v/>
      </c>
      <c r="AV297" s="47"/>
      <c r="AW297" s="48"/>
      <c r="AX297" s="48"/>
      <c r="AY297" s="50" t="str">
        <f aca="false">IF(OR(AX297="",M297=""),"",EDATE(AX297,IFERROR(VLOOKUP(M297,Settings!$A$6:$B$8,2,FALSE()),12)))</f>
        <v/>
      </c>
      <c r="AZ297" s="49" t="str">
        <f aca="true">IF(A297="","",IF(AV297="Retired","Retired",IF(AY297="","Set last review",IF(AY297&lt;TODAY(),"Overdue",IF(AY297-TODAY()&lt;=Settings!$B$12,"Due soon","On track")))))</f>
        <v/>
      </c>
      <c r="BA297" s="47"/>
    </row>
    <row r="298" customFormat="false" ht="15" hidden="false" customHeight="false" outlineLevel="0" collapsed="false">
      <c r="A298" s="46"/>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8"/>
      <c r="AL298" s="48"/>
      <c r="AM298" s="48"/>
      <c r="AN298" s="48"/>
      <c r="AO298" s="48"/>
      <c r="AP298" s="47"/>
      <c r="AQ298" s="47"/>
      <c r="AR298" s="47"/>
      <c r="AS298" s="47"/>
      <c r="AT298" s="49" t="str">
        <f aca="false">IF(M298="","",IFERROR(VLOOKUP(M298,Settings!$A$6:$C$8,3,FALSE()),""))</f>
        <v/>
      </c>
      <c r="AU298" s="49" t="str">
        <f aca="false">IF(A298="","",IF(LEN(IF((B298="")+(D298="")+(G298="")+(H298="")+(I298="")+(M298="")+(N298="")+(O298="")+(R298="")+(AV298="")&gt;0,((B298="")+(D298="")+(G298="")+(H298="")+(I298="")+(M298="")+(N298="")+(O298="")+(R298="")+(AV298=""))&amp;" required field(s) blank. ","")&amp;IF(AND(M298="High",AK298=""),"High tier: impact assessment date missing. ","")&amp;IF(AND(M298="High",AL298=""),"High tier: bias test date missing. ","")&amp;IF(AND(M298="High",AM298=""),"High tier: kill switch test missing. ","")&amp;IF(AND(M298&lt;&gt;"High",OR(T298="Yes",N298="Decision")),"Check tier: decisions about people or sensitive data are mandatory High (T01). ","")&amp;IF(AND(OR(D298="Bought (SaaS or licensed)",D298="Embedded in vendor product"),AO298=""),"Vendor review date missing. ","")&amp;IF(AND(AB298="Yes",AC298=""),"Transfer mechanism missing. ","")&amp;IF(AND(P298="Yes",Q298=""),"List the tools it can call. ","")&amp;IF(AND(AG298="High-risk",AP298=""),"EU high-risk: technical file status missing. ",""))=0,"OK",TRIM(IF((B298="")+(D298="")+(G298="")+(H298="")+(I298="")+(M298="")+(N298="")+(O298="")+(R298="")+(AV298="")&gt;0,((B298="")+(D298="")+(G298="")+(H298="")+(I298="")+(M298="")+(N298="")+(O298="")+(R298="")+(AV298=""))&amp;" required field(s) blank. ","")&amp;IF(AND(M298="High",AK298=""),"High tier: impact assessment date missing. ","")&amp;IF(AND(M298="High",AL298=""),"High tier: bias test date missing. ","")&amp;IF(AND(M298="High",AM298=""),"High tier: kill switch test missing. ","")&amp;IF(AND(M298&lt;&gt;"High",OR(T298="Yes",N298="Decision")),"Check tier: decisions about people or sensitive data are mandatory High (T01). ","")&amp;IF(AND(OR(D298="Bought (SaaS or licensed)",D298="Embedded in vendor product"),AO298=""),"Vendor review date missing. ","")&amp;IF(AND(AB298="Yes",AC298=""),"Transfer mechanism missing. ","")&amp;IF(AND(P298="Yes",Q298=""),"List the tools it can call. ","")&amp;IF(AND(AG298="High-risk",AP298=""),"EU high-risk: technical file status missing. ",""))))</f>
        <v/>
      </c>
      <c r="AV298" s="47"/>
      <c r="AW298" s="48"/>
      <c r="AX298" s="48"/>
      <c r="AY298" s="50" t="str">
        <f aca="false">IF(OR(AX298="",M298=""),"",EDATE(AX298,IFERROR(VLOOKUP(M298,Settings!$A$6:$B$8,2,FALSE()),12)))</f>
        <v/>
      </c>
      <c r="AZ298" s="49" t="str">
        <f aca="true">IF(A298="","",IF(AV298="Retired","Retired",IF(AY298="","Set last review",IF(AY298&lt;TODAY(),"Overdue",IF(AY298-TODAY()&lt;=Settings!$B$12,"Due soon","On track")))))</f>
        <v/>
      </c>
      <c r="BA298" s="47"/>
    </row>
    <row r="299" customFormat="false" ht="15" hidden="false" customHeight="false" outlineLevel="0" collapsed="false">
      <c r="A299" s="46"/>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8"/>
      <c r="AL299" s="48"/>
      <c r="AM299" s="48"/>
      <c r="AN299" s="48"/>
      <c r="AO299" s="48"/>
      <c r="AP299" s="47"/>
      <c r="AQ299" s="47"/>
      <c r="AR299" s="47"/>
      <c r="AS299" s="47"/>
      <c r="AT299" s="49" t="str">
        <f aca="false">IF(M299="","",IFERROR(VLOOKUP(M299,Settings!$A$6:$C$8,3,FALSE()),""))</f>
        <v/>
      </c>
      <c r="AU299" s="49" t="str">
        <f aca="false">IF(A299="","",IF(LEN(IF((B299="")+(D299="")+(G299="")+(H299="")+(I299="")+(M299="")+(N299="")+(O299="")+(R299="")+(AV299="")&gt;0,((B299="")+(D299="")+(G299="")+(H299="")+(I299="")+(M299="")+(N299="")+(O299="")+(R299="")+(AV299=""))&amp;" required field(s) blank. ","")&amp;IF(AND(M299="High",AK299=""),"High tier: impact assessment date missing. ","")&amp;IF(AND(M299="High",AL299=""),"High tier: bias test date missing. ","")&amp;IF(AND(M299="High",AM299=""),"High tier: kill switch test missing. ","")&amp;IF(AND(M299&lt;&gt;"High",OR(T299="Yes",N299="Decision")),"Check tier: decisions about people or sensitive data are mandatory High (T01). ","")&amp;IF(AND(OR(D299="Bought (SaaS or licensed)",D299="Embedded in vendor product"),AO299=""),"Vendor review date missing. ","")&amp;IF(AND(AB299="Yes",AC299=""),"Transfer mechanism missing. ","")&amp;IF(AND(P299="Yes",Q299=""),"List the tools it can call. ","")&amp;IF(AND(AG299="High-risk",AP299=""),"EU high-risk: technical file status missing. ",""))=0,"OK",TRIM(IF((B299="")+(D299="")+(G299="")+(H299="")+(I299="")+(M299="")+(N299="")+(O299="")+(R299="")+(AV299="")&gt;0,((B299="")+(D299="")+(G299="")+(H299="")+(I299="")+(M299="")+(N299="")+(O299="")+(R299="")+(AV299=""))&amp;" required field(s) blank. ","")&amp;IF(AND(M299="High",AK299=""),"High tier: impact assessment date missing. ","")&amp;IF(AND(M299="High",AL299=""),"High tier: bias test date missing. ","")&amp;IF(AND(M299="High",AM299=""),"High tier: kill switch test missing. ","")&amp;IF(AND(M299&lt;&gt;"High",OR(T299="Yes",N299="Decision")),"Check tier: decisions about people or sensitive data are mandatory High (T01). ","")&amp;IF(AND(OR(D299="Bought (SaaS or licensed)",D299="Embedded in vendor product"),AO299=""),"Vendor review date missing. ","")&amp;IF(AND(AB299="Yes",AC299=""),"Transfer mechanism missing. ","")&amp;IF(AND(P299="Yes",Q299=""),"List the tools it can call. ","")&amp;IF(AND(AG299="High-risk",AP299=""),"EU high-risk: technical file status missing. ",""))))</f>
        <v/>
      </c>
      <c r="AV299" s="47"/>
      <c r="AW299" s="48"/>
      <c r="AX299" s="48"/>
      <c r="AY299" s="50" t="str">
        <f aca="false">IF(OR(AX299="",M299=""),"",EDATE(AX299,IFERROR(VLOOKUP(M299,Settings!$A$6:$B$8,2,FALSE()),12)))</f>
        <v/>
      </c>
      <c r="AZ299" s="49" t="str">
        <f aca="true">IF(A299="","",IF(AV299="Retired","Retired",IF(AY299="","Set last review",IF(AY299&lt;TODAY(),"Overdue",IF(AY299-TODAY()&lt;=Settings!$B$12,"Due soon","On track")))))</f>
        <v/>
      </c>
      <c r="BA299" s="47"/>
    </row>
    <row r="300" customFormat="false" ht="15" hidden="false" customHeight="false" outlineLevel="0" collapsed="false">
      <c r="A300" s="46"/>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8"/>
      <c r="AL300" s="48"/>
      <c r="AM300" s="48"/>
      <c r="AN300" s="48"/>
      <c r="AO300" s="48"/>
      <c r="AP300" s="47"/>
      <c r="AQ300" s="47"/>
      <c r="AR300" s="47"/>
      <c r="AS300" s="47"/>
      <c r="AT300" s="49" t="str">
        <f aca="false">IF(M300="","",IFERROR(VLOOKUP(M300,Settings!$A$6:$C$8,3,FALSE()),""))</f>
        <v/>
      </c>
      <c r="AU300" s="49" t="str">
        <f aca="false">IF(A300="","",IF(LEN(IF((B300="")+(D300="")+(G300="")+(H300="")+(I300="")+(M300="")+(N300="")+(O300="")+(R300="")+(AV300="")&gt;0,((B300="")+(D300="")+(G300="")+(H300="")+(I300="")+(M300="")+(N300="")+(O300="")+(R300="")+(AV300=""))&amp;" required field(s) blank. ","")&amp;IF(AND(M300="High",AK300=""),"High tier: impact assessment date missing. ","")&amp;IF(AND(M300="High",AL300=""),"High tier: bias test date missing. ","")&amp;IF(AND(M300="High",AM300=""),"High tier: kill switch test missing. ","")&amp;IF(AND(M300&lt;&gt;"High",OR(T300="Yes",N300="Decision")),"Check tier: decisions about people or sensitive data are mandatory High (T01). ","")&amp;IF(AND(OR(D300="Bought (SaaS or licensed)",D300="Embedded in vendor product"),AO300=""),"Vendor review date missing. ","")&amp;IF(AND(AB300="Yes",AC300=""),"Transfer mechanism missing. ","")&amp;IF(AND(P300="Yes",Q300=""),"List the tools it can call. ","")&amp;IF(AND(AG300="High-risk",AP300=""),"EU high-risk: technical file status missing. ",""))=0,"OK",TRIM(IF((B300="")+(D300="")+(G300="")+(H300="")+(I300="")+(M300="")+(N300="")+(O300="")+(R300="")+(AV300="")&gt;0,((B300="")+(D300="")+(G300="")+(H300="")+(I300="")+(M300="")+(N300="")+(O300="")+(R300="")+(AV300=""))&amp;" required field(s) blank. ","")&amp;IF(AND(M300="High",AK300=""),"High tier: impact assessment date missing. ","")&amp;IF(AND(M300="High",AL300=""),"High tier: bias test date missing. ","")&amp;IF(AND(M300="High",AM300=""),"High tier: kill switch test missing. ","")&amp;IF(AND(M300&lt;&gt;"High",OR(T300="Yes",N300="Decision")),"Check tier: decisions about people or sensitive data are mandatory High (T01). ","")&amp;IF(AND(OR(D300="Bought (SaaS or licensed)",D300="Embedded in vendor product"),AO300=""),"Vendor review date missing. ","")&amp;IF(AND(AB300="Yes",AC300=""),"Transfer mechanism missing. ","")&amp;IF(AND(P300="Yes",Q300=""),"List the tools it can call. ","")&amp;IF(AND(AG300="High-risk",AP300=""),"EU high-risk: technical file status missing. ",""))))</f>
        <v/>
      </c>
      <c r="AV300" s="47"/>
      <c r="AW300" s="48"/>
      <c r="AX300" s="48"/>
      <c r="AY300" s="50" t="str">
        <f aca="false">IF(OR(AX300="",M300=""),"",EDATE(AX300,IFERROR(VLOOKUP(M300,Settings!$A$6:$B$8,2,FALSE()),12)))</f>
        <v/>
      </c>
      <c r="AZ300" s="49" t="str">
        <f aca="true">IF(A300="","",IF(AV300="Retired","Retired",IF(AY300="","Set last review",IF(AY300&lt;TODAY(),"Overdue",IF(AY300-TODAY()&lt;=Settings!$B$12,"Due soon","On track")))))</f>
        <v/>
      </c>
      <c r="BA300" s="47"/>
    </row>
    <row r="301" customFormat="false" ht="15" hidden="false" customHeight="false" outlineLevel="0" collapsed="false">
      <c r="A301" s="46"/>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8"/>
      <c r="AL301" s="48"/>
      <c r="AM301" s="48"/>
      <c r="AN301" s="48"/>
      <c r="AO301" s="48"/>
      <c r="AP301" s="47"/>
      <c r="AQ301" s="47"/>
      <c r="AR301" s="47"/>
      <c r="AS301" s="47"/>
      <c r="AT301" s="49" t="str">
        <f aca="false">IF(M301="","",IFERROR(VLOOKUP(M301,Settings!$A$6:$C$8,3,FALSE()),""))</f>
        <v/>
      </c>
      <c r="AU301" s="49" t="str">
        <f aca="false">IF(A301="","",IF(LEN(IF((B301="")+(D301="")+(G301="")+(H301="")+(I301="")+(M301="")+(N301="")+(O301="")+(R301="")+(AV301="")&gt;0,((B301="")+(D301="")+(G301="")+(H301="")+(I301="")+(M301="")+(N301="")+(O301="")+(R301="")+(AV301=""))&amp;" required field(s) blank. ","")&amp;IF(AND(M301="High",AK301=""),"High tier: impact assessment date missing. ","")&amp;IF(AND(M301="High",AL301=""),"High tier: bias test date missing. ","")&amp;IF(AND(M301="High",AM301=""),"High tier: kill switch test missing. ","")&amp;IF(AND(M301&lt;&gt;"High",OR(T301="Yes",N301="Decision")),"Check tier: decisions about people or sensitive data are mandatory High (T01). ","")&amp;IF(AND(OR(D301="Bought (SaaS or licensed)",D301="Embedded in vendor product"),AO301=""),"Vendor review date missing. ","")&amp;IF(AND(AB301="Yes",AC301=""),"Transfer mechanism missing. ","")&amp;IF(AND(P301="Yes",Q301=""),"List the tools it can call. ","")&amp;IF(AND(AG301="High-risk",AP301=""),"EU high-risk: technical file status missing. ",""))=0,"OK",TRIM(IF((B301="")+(D301="")+(G301="")+(H301="")+(I301="")+(M301="")+(N301="")+(O301="")+(R301="")+(AV301="")&gt;0,((B301="")+(D301="")+(G301="")+(H301="")+(I301="")+(M301="")+(N301="")+(O301="")+(R301="")+(AV301=""))&amp;" required field(s) blank. ","")&amp;IF(AND(M301="High",AK301=""),"High tier: impact assessment date missing. ","")&amp;IF(AND(M301="High",AL301=""),"High tier: bias test date missing. ","")&amp;IF(AND(M301="High",AM301=""),"High tier: kill switch test missing. ","")&amp;IF(AND(M301&lt;&gt;"High",OR(T301="Yes",N301="Decision")),"Check tier: decisions about people or sensitive data are mandatory High (T01). ","")&amp;IF(AND(OR(D301="Bought (SaaS or licensed)",D301="Embedded in vendor product"),AO301=""),"Vendor review date missing. ","")&amp;IF(AND(AB301="Yes",AC301=""),"Transfer mechanism missing. ","")&amp;IF(AND(P301="Yes",Q301=""),"List the tools it can call. ","")&amp;IF(AND(AG301="High-risk",AP301=""),"EU high-risk: technical file status missing. ",""))))</f>
        <v/>
      </c>
      <c r="AV301" s="47"/>
      <c r="AW301" s="48"/>
      <c r="AX301" s="48"/>
      <c r="AY301" s="50" t="str">
        <f aca="false">IF(OR(AX301="",M301=""),"",EDATE(AX301,IFERROR(VLOOKUP(M301,Settings!$A$6:$B$8,2,FALSE()),12)))</f>
        <v/>
      </c>
      <c r="AZ301" s="49" t="str">
        <f aca="true">IF(A301="","",IF(AV301="Retired","Retired",IF(AY301="","Set last review",IF(AY301&lt;TODAY(),"Overdue",IF(AY301-TODAY()&lt;=Settings!$B$12,"Due soon","On track")))))</f>
        <v/>
      </c>
      <c r="BA301" s="47"/>
    </row>
    <row r="302" customFormat="false" ht="15" hidden="false" customHeight="false" outlineLevel="0" collapsed="false">
      <c r="A302" s="46"/>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c r="AA302" s="47"/>
      <c r="AB302" s="47"/>
      <c r="AC302" s="47"/>
      <c r="AD302" s="47"/>
      <c r="AE302" s="47"/>
      <c r="AF302" s="47"/>
      <c r="AG302" s="47"/>
      <c r="AH302" s="47"/>
      <c r="AI302" s="47"/>
      <c r="AJ302" s="47"/>
      <c r="AK302" s="48"/>
      <c r="AL302" s="48"/>
      <c r="AM302" s="48"/>
      <c r="AN302" s="48"/>
      <c r="AO302" s="48"/>
      <c r="AP302" s="47"/>
      <c r="AQ302" s="47"/>
      <c r="AR302" s="47"/>
      <c r="AS302" s="47"/>
      <c r="AT302" s="49" t="str">
        <f aca="false">IF(M302="","",IFERROR(VLOOKUP(M302,Settings!$A$6:$C$8,3,FALSE()),""))</f>
        <v/>
      </c>
      <c r="AU302" s="49" t="str">
        <f aca="false">IF(A302="","",IF(LEN(IF((B302="")+(D302="")+(G302="")+(H302="")+(I302="")+(M302="")+(N302="")+(O302="")+(R302="")+(AV302="")&gt;0,((B302="")+(D302="")+(G302="")+(H302="")+(I302="")+(M302="")+(N302="")+(O302="")+(R302="")+(AV302=""))&amp;" required field(s) blank. ","")&amp;IF(AND(M302="High",AK302=""),"High tier: impact assessment date missing. ","")&amp;IF(AND(M302="High",AL302=""),"High tier: bias test date missing. ","")&amp;IF(AND(M302="High",AM302=""),"High tier: kill switch test missing. ","")&amp;IF(AND(M302&lt;&gt;"High",OR(T302="Yes",N302="Decision")),"Check tier: decisions about people or sensitive data are mandatory High (T01). ","")&amp;IF(AND(OR(D302="Bought (SaaS or licensed)",D302="Embedded in vendor product"),AO302=""),"Vendor review date missing. ","")&amp;IF(AND(AB302="Yes",AC302=""),"Transfer mechanism missing. ","")&amp;IF(AND(P302="Yes",Q302=""),"List the tools it can call. ","")&amp;IF(AND(AG302="High-risk",AP302=""),"EU high-risk: technical file status missing. ",""))=0,"OK",TRIM(IF((B302="")+(D302="")+(G302="")+(H302="")+(I302="")+(M302="")+(N302="")+(O302="")+(R302="")+(AV302="")&gt;0,((B302="")+(D302="")+(G302="")+(H302="")+(I302="")+(M302="")+(N302="")+(O302="")+(R302="")+(AV302=""))&amp;" required field(s) blank. ","")&amp;IF(AND(M302="High",AK302=""),"High tier: impact assessment date missing. ","")&amp;IF(AND(M302="High",AL302=""),"High tier: bias test date missing. ","")&amp;IF(AND(M302="High",AM302=""),"High tier: kill switch test missing. ","")&amp;IF(AND(M302&lt;&gt;"High",OR(T302="Yes",N302="Decision")),"Check tier: decisions about people or sensitive data are mandatory High (T01). ","")&amp;IF(AND(OR(D302="Bought (SaaS or licensed)",D302="Embedded in vendor product"),AO302=""),"Vendor review date missing. ","")&amp;IF(AND(AB302="Yes",AC302=""),"Transfer mechanism missing. ","")&amp;IF(AND(P302="Yes",Q302=""),"List the tools it can call. ","")&amp;IF(AND(AG302="High-risk",AP302=""),"EU high-risk: technical file status missing. ",""))))</f>
        <v/>
      </c>
      <c r="AV302" s="47"/>
      <c r="AW302" s="48"/>
      <c r="AX302" s="48"/>
      <c r="AY302" s="50" t="str">
        <f aca="false">IF(OR(AX302="",M302=""),"",EDATE(AX302,IFERROR(VLOOKUP(M302,Settings!$A$6:$B$8,2,FALSE()),12)))</f>
        <v/>
      </c>
      <c r="AZ302" s="49" t="str">
        <f aca="true">IF(A302="","",IF(AV302="Retired","Retired",IF(AY302="","Set last review",IF(AY302&lt;TODAY(),"Overdue",IF(AY302-TODAY()&lt;=Settings!$B$12,"Due soon","On track")))))</f>
        <v/>
      </c>
      <c r="BA302" s="47"/>
    </row>
    <row r="303" customFormat="false" ht="15" hidden="false" customHeight="false" outlineLevel="0" collapsed="false">
      <c r="A303" s="46"/>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c r="AA303" s="47"/>
      <c r="AB303" s="47"/>
      <c r="AC303" s="47"/>
      <c r="AD303" s="47"/>
      <c r="AE303" s="47"/>
      <c r="AF303" s="47"/>
      <c r="AG303" s="47"/>
      <c r="AH303" s="47"/>
      <c r="AI303" s="47"/>
      <c r="AJ303" s="47"/>
      <c r="AK303" s="48"/>
      <c r="AL303" s="48"/>
      <c r="AM303" s="48"/>
      <c r="AN303" s="48"/>
      <c r="AO303" s="48"/>
      <c r="AP303" s="47"/>
      <c r="AQ303" s="47"/>
      <c r="AR303" s="47"/>
      <c r="AS303" s="47"/>
      <c r="AT303" s="49" t="str">
        <f aca="false">IF(M303="","",IFERROR(VLOOKUP(M303,Settings!$A$6:$C$8,3,FALSE()),""))</f>
        <v/>
      </c>
      <c r="AU303" s="49" t="str">
        <f aca="false">IF(A303="","",IF(LEN(IF((B303="")+(D303="")+(G303="")+(H303="")+(I303="")+(M303="")+(N303="")+(O303="")+(R303="")+(AV303="")&gt;0,((B303="")+(D303="")+(G303="")+(H303="")+(I303="")+(M303="")+(N303="")+(O303="")+(R303="")+(AV303=""))&amp;" required field(s) blank. ","")&amp;IF(AND(M303="High",AK303=""),"High tier: impact assessment date missing. ","")&amp;IF(AND(M303="High",AL303=""),"High tier: bias test date missing. ","")&amp;IF(AND(M303="High",AM303=""),"High tier: kill switch test missing. ","")&amp;IF(AND(M303&lt;&gt;"High",OR(T303="Yes",N303="Decision")),"Check tier: decisions about people or sensitive data are mandatory High (T01). ","")&amp;IF(AND(OR(D303="Bought (SaaS or licensed)",D303="Embedded in vendor product"),AO303=""),"Vendor review date missing. ","")&amp;IF(AND(AB303="Yes",AC303=""),"Transfer mechanism missing. ","")&amp;IF(AND(P303="Yes",Q303=""),"List the tools it can call. ","")&amp;IF(AND(AG303="High-risk",AP303=""),"EU high-risk: technical file status missing. ",""))=0,"OK",TRIM(IF((B303="")+(D303="")+(G303="")+(H303="")+(I303="")+(M303="")+(N303="")+(O303="")+(R303="")+(AV303="")&gt;0,((B303="")+(D303="")+(G303="")+(H303="")+(I303="")+(M303="")+(N303="")+(O303="")+(R303="")+(AV303=""))&amp;" required field(s) blank. ","")&amp;IF(AND(M303="High",AK303=""),"High tier: impact assessment date missing. ","")&amp;IF(AND(M303="High",AL303=""),"High tier: bias test date missing. ","")&amp;IF(AND(M303="High",AM303=""),"High tier: kill switch test missing. ","")&amp;IF(AND(M303&lt;&gt;"High",OR(T303="Yes",N303="Decision")),"Check tier: decisions about people or sensitive data are mandatory High (T01). ","")&amp;IF(AND(OR(D303="Bought (SaaS or licensed)",D303="Embedded in vendor product"),AO303=""),"Vendor review date missing. ","")&amp;IF(AND(AB303="Yes",AC303=""),"Transfer mechanism missing. ","")&amp;IF(AND(P303="Yes",Q303=""),"List the tools it can call. ","")&amp;IF(AND(AG303="High-risk",AP303=""),"EU high-risk: technical file status missing. ",""))))</f>
        <v/>
      </c>
      <c r="AV303" s="47"/>
      <c r="AW303" s="48"/>
      <c r="AX303" s="48"/>
      <c r="AY303" s="50" t="str">
        <f aca="false">IF(OR(AX303="",M303=""),"",EDATE(AX303,IFERROR(VLOOKUP(M303,Settings!$A$6:$B$8,2,FALSE()),12)))</f>
        <v/>
      </c>
      <c r="AZ303" s="49" t="str">
        <f aca="true">IF(A303="","",IF(AV303="Retired","Retired",IF(AY303="","Set last review",IF(AY303&lt;TODAY(),"Overdue",IF(AY303-TODAY()&lt;=Settings!$B$12,"Due soon","On track")))))</f>
        <v/>
      </c>
      <c r="BA303" s="47"/>
    </row>
    <row r="304" customFormat="false" ht="15" hidden="false" customHeight="false" outlineLevel="0" collapsed="false">
      <c r="A304" s="46"/>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c r="AA304" s="47"/>
      <c r="AB304" s="47"/>
      <c r="AC304" s="47"/>
      <c r="AD304" s="47"/>
      <c r="AE304" s="47"/>
      <c r="AF304" s="47"/>
      <c r="AG304" s="47"/>
      <c r="AH304" s="47"/>
      <c r="AI304" s="47"/>
      <c r="AJ304" s="47"/>
      <c r="AK304" s="48"/>
      <c r="AL304" s="48"/>
      <c r="AM304" s="48"/>
      <c r="AN304" s="48"/>
      <c r="AO304" s="48"/>
      <c r="AP304" s="47"/>
      <c r="AQ304" s="47"/>
      <c r="AR304" s="47"/>
      <c r="AS304" s="47"/>
      <c r="AT304" s="49" t="str">
        <f aca="false">IF(M304="","",IFERROR(VLOOKUP(M304,Settings!$A$6:$C$8,3,FALSE()),""))</f>
        <v/>
      </c>
      <c r="AU304" s="49" t="str">
        <f aca="false">IF(A304="","",IF(LEN(IF((B304="")+(D304="")+(G304="")+(H304="")+(I304="")+(M304="")+(N304="")+(O304="")+(R304="")+(AV304="")&gt;0,((B304="")+(D304="")+(G304="")+(H304="")+(I304="")+(M304="")+(N304="")+(O304="")+(R304="")+(AV304=""))&amp;" required field(s) blank. ","")&amp;IF(AND(M304="High",AK304=""),"High tier: impact assessment date missing. ","")&amp;IF(AND(M304="High",AL304=""),"High tier: bias test date missing. ","")&amp;IF(AND(M304="High",AM304=""),"High tier: kill switch test missing. ","")&amp;IF(AND(M304&lt;&gt;"High",OR(T304="Yes",N304="Decision")),"Check tier: decisions about people or sensitive data are mandatory High (T01). ","")&amp;IF(AND(OR(D304="Bought (SaaS or licensed)",D304="Embedded in vendor product"),AO304=""),"Vendor review date missing. ","")&amp;IF(AND(AB304="Yes",AC304=""),"Transfer mechanism missing. ","")&amp;IF(AND(P304="Yes",Q304=""),"List the tools it can call. ","")&amp;IF(AND(AG304="High-risk",AP304=""),"EU high-risk: technical file status missing. ",""))=0,"OK",TRIM(IF((B304="")+(D304="")+(G304="")+(H304="")+(I304="")+(M304="")+(N304="")+(O304="")+(R304="")+(AV304="")&gt;0,((B304="")+(D304="")+(G304="")+(H304="")+(I304="")+(M304="")+(N304="")+(O304="")+(R304="")+(AV304=""))&amp;" required field(s) blank. ","")&amp;IF(AND(M304="High",AK304=""),"High tier: impact assessment date missing. ","")&amp;IF(AND(M304="High",AL304=""),"High tier: bias test date missing. ","")&amp;IF(AND(M304="High",AM304=""),"High tier: kill switch test missing. ","")&amp;IF(AND(M304&lt;&gt;"High",OR(T304="Yes",N304="Decision")),"Check tier: decisions about people or sensitive data are mandatory High (T01). ","")&amp;IF(AND(OR(D304="Bought (SaaS or licensed)",D304="Embedded in vendor product"),AO304=""),"Vendor review date missing. ","")&amp;IF(AND(AB304="Yes",AC304=""),"Transfer mechanism missing. ","")&amp;IF(AND(P304="Yes",Q304=""),"List the tools it can call. ","")&amp;IF(AND(AG304="High-risk",AP304=""),"EU high-risk: technical file status missing. ",""))))</f>
        <v/>
      </c>
      <c r="AV304" s="47"/>
      <c r="AW304" s="48"/>
      <c r="AX304" s="48"/>
      <c r="AY304" s="50" t="str">
        <f aca="false">IF(OR(AX304="",M304=""),"",EDATE(AX304,IFERROR(VLOOKUP(M304,Settings!$A$6:$B$8,2,FALSE()),12)))</f>
        <v/>
      </c>
      <c r="AZ304" s="49" t="str">
        <f aca="true">IF(A304="","",IF(AV304="Retired","Retired",IF(AY304="","Set last review",IF(AY304&lt;TODAY(),"Overdue",IF(AY304-TODAY()&lt;=Settings!$B$12,"Due soon","On track")))))</f>
        <v/>
      </c>
      <c r="BA304" s="47"/>
    </row>
    <row r="305" customFormat="false" ht="15" hidden="false" customHeight="false" outlineLevel="0" collapsed="false">
      <c r="A305" s="46"/>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c r="AA305" s="47"/>
      <c r="AB305" s="47"/>
      <c r="AC305" s="47"/>
      <c r="AD305" s="47"/>
      <c r="AE305" s="47"/>
      <c r="AF305" s="47"/>
      <c r="AG305" s="47"/>
      <c r="AH305" s="47"/>
      <c r="AI305" s="47"/>
      <c r="AJ305" s="47"/>
      <c r="AK305" s="48"/>
      <c r="AL305" s="48"/>
      <c r="AM305" s="48"/>
      <c r="AN305" s="48"/>
      <c r="AO305" s="48"/>
      <c r="AP305" s="47"/>
      <c r="AQ305" s="47"/>
      <c r="AR305" s="47"/>
      <c r="AS305" s="47"/>
      <c r="AT305" s="49" t="str">
        <f aca="false">IF(M305="","",IFERROR(VLOOKUP(M305,Settings!$A$6:$C$8,3,FALSE()),""))</f>
        <v/>
      </c>
      <c r="AU305" s="49" t="str">
        <f aca="false">IF(A305="","",IF(LEN(IF((B305="")+(D305="")+(G305="")+(H305="")+(I305="")+(M305="")+(N305="")+(O305="")+(R305="")+(AV305="")&gt;0,((B305="")+(D305="")+(G305="")+(H305="")+(I305="")+(M305="")+(N305="")+(O305="")+(R305="")+(AV305=""))&amp;" required field(s) blank. ","")&amp;IF(AND(M305="High",AK305=""),"High tier: impact assessment date missing. ","")&amp;IF(AND(M305="High",AL305=""),"High tier: bias test date missing. ","")&amp;IF(AND(M305="High",AM305=""),"High tier: kill switch test missing. ","")&amp;IF(AND(M305&lt;&gt;"High",OR(T305="Yes",N305="Decision")),"Check tier: decisions about people or sensitive data are mandatory High (T01). ","")&amp;IF(AND(OR(D305="Bought (SaaS or licensed)",D305="Embedded in vendor product"),AO305=""),"Vendor review date missing. ","")&amp;IF(AND(AB305="Yes",AC305=""),"Transfer mechanism missing. ","")&amp;IF(AND(P305="Yes",Q305=""),"List the tools it can call. ","")&amp;IF(AND(AG305="High-risk",AP305=""),"EU high-risk: technical file status missing. ",""))=0,"OK",TRIM(IF((B305="")+(D305="")+(G305="")+(H305="")+(I305="")+(M305="")+(N305="")+(O305="")+(R305="")+(AV305="")&gt;0,((B305="")+(D305="")+(G305="")+(H305="")+(I305="")+(M305="")+(N305="")+(O305="")+(R305="")+(AV305=""))&amp;" required field(s) blank. ","")&amp;IF(AND(M305="High",AK305=""),"High tier: impact assessment date missing. ","")&amp;IF(AND(M305="High",AL305=""),"High tier: bias test date missing. ","")&amp;IF(AND(M305="High",AM305=""),"High tier: kill switch test missing. ","")&amp;IF(AND(M305&lt;&gt;"High",OR(T305="Yes",N305="Decision")),"Check tier: decisions about people or sensitive data are mandatory High (T01). ","")&amp;IF(AND(OR(D305="Bought (SaaS or licensed)",D305="Embedded in vendor product"),AO305=""),"Vendor review date missing. ","")&amp;IF(AND(AB305="Yes",AC305=""),"Transfer mechanism missing. ","")&amp;IF(AND(P305="Yes",Q305=""),"List the tools it can call. ","")&amp;IF(AND(AG305="High-risk",AP305=""),"EU high-risk: technical file status missing. ",""))))</f>
        <v/>
      </c>
      <c r="AV305" s="47"/>
      <c r="AW305" s="48"/>
      <c r="AX305" s="48"/>
      <c r="AY305" s="50" t="str">
        <f aca="false">IF(OR(AX305="",M305=""),"",EDATE(AX305,IFERROR(VLOOKUP(M305,Settings!$A$6:$B$8,2,FALSE()),12)))</f>
        <v/>
      </c>
      <c r="AZ305" s="49" t="str">
        <f aca="true">IF(A305="","",IF(AV305="Retired","Retired",IF(AY305="","Set last review",IF(AY305&lt;TODAY(),"Overdue",IF(AY305-TODAY()&lt;=Settings!$B$12,"Due soon","On track")))))</f>
        <v/>
      </c>
      <c r="BA305" s="47"/>
    </row>
  </sheetData>
  <autoFilter ref="A5:BA305"/>
  <mergeCells count="6">
    <mergeCell ref="A4:L4"/>
    <mergeCell ref="M4:U4"/>
    <mergeCell ref="V4:AD4"/>
    <mergeCell ref="AE4:AJ4"/>
    <mergeCell ref="AK4:AS4"/>
    <mergeCell ref="AT4:BA4"/>
  </mergeCells>
  <conditionalFormatting sqref="M6:M305">
    <cfRule type="cellIs" priority="2" operator="equal" aboveAverage="0" equalAverage="0" bottom="0" percent="0" rank="0" text="" dxfId="15">
      <formula>"Low"</formula>
    </cfRule>
    <cfRule type="cellIs" priority="3" operator="equal" aboveAverage="0" equalAverage="0" bottom="0" percent="0" rank="0" text="" dxfId="16">
      <formula>"Medium"</formula>
    </cfRule>
    <cfRule type="cellIs" priority="4" operator="equal" aboveAverage="0" equalAverage="0" bottom="0" percent="0" rank="0" text="" dxfId="17">
      <formula>"High"</formula>
    </cfRule>
  </conditionalFormatting>
  <conditionalFormatting sqref="AV6:AV305">
    <cfRule type="cellIs" priority="5" operator="equal" aboveAverage="0" equalAverage="0" bottom="0" percent="0" rank="0" text="" dxfId="18">
      <formula>"Proposed"</formula>
    </cfRule>
    <cfRule type="cellIs" priority="6" operator="equal" aboveAverage="0" equalAverage="0" bottom="0" percent="0" rank="0" text="" dxfId="16">
      <formula>"Pilot"</formula>
    </cfRule>
    <cfRule type="cellIs" priority="7" operator="equal" aboveAverage="0" equalAverage="0" bottom="0" percent="0" rank="0" text="" dxfId="15">
      <formula>"Live"</formula>
    </cfRule>
    <cfRule type="cellIs" priority="8" operator="equal" aboveAverage="0" equalAverage="0" bottom="0" percent="0" rank="0" text="" dxfId="19">
      <formula>"Retired"</formula>
    </cfRule>
  </conditionalFormatting>
  <conditionalFormatting sqref="AZ6:AZ305">
    <cfRule type="cellIs" priority="9" operator="equal" aboveAverage="0" equalAverage="0" bottom="0" percent="0" rank="0" text="" dxfId="20">
      <formula>"Overdue"</formula>
    </cfRule>
    <cfRule type="cellIs" priority="10" operator="equal" aboveAverage="0" equalAverage="0" bottom="0" percent="0" rank="0" text="" dxfId="16">
      <formula>"Due soon"</formula>
    </cfRule>
    <cfRule type="cellIs" priority="11" operator="equal" aboveAverage="0" equalAverage="0" bottom="0" percent="0" rank="0" text="" dxfId="15">
      <formula>"On track"</formula>
    </cfRule>
    <cfRule type="cellIs" priority="12" operator="equal" aboveAverage="0" equalAverage="0" bottom="0" percent="0" rank="0" text="" dxfId="21">
      <formula>"Set last review"</formula>
    </cfRule>
    <cfRule type="cellIs" priority="13" operator="equal" aboveAverage="0" equalAverage="0" bottom="0" percent="0" rank="0" text="" dxfId="19">
      <formula>"Retired"</formula>
    </cfRule>
  </conditionalFormatting>
  <conditionalFormatting sqref="AG6:AG305">
    <cfRule type="cellIs" priority="14" operator="equal" aboveAverage="0" equalAverage="0" bottom="0" percent="0" rank="0" text="" dxfId="20">
      <formula>"Prohibited"</formula>
    </cfRule>
    <cfRule type="cellIs" priority="15" operator="equal" aboveAverage="0" equalAverage="0" bottom="0" percent="0" rank="0" text="" dxfId="17">
      <formula>"High-risk"</formula>
    </cfRule>
    <cfRule type="cellIs" priority="16" operator="equal" aboveAverage="0" equalAverage="0" bottom="0" percent="0" rank="0" text="" dxfId="16">
      <formula>"Transparency"</formula>
    </cfRule>
    <cfRule type="cellIs" priority="17" operator="equal" aboveAverage="0" equalAverage="0" bottom="0" percent="0" rank="0" text="" dxfId="22">
      <formula>"GPAI"</formula>
    </cfRule>
    <cfRule type="cellIs" priority="18" operator="equal" aboveAverage="0" equalAverage="0" bottom="0" percent="0" rank="0" text="" dxfId="15">
      <formula>"Minimal"</formula>
    </cfRule>
  </conditionalFormatting>
  <conditionalFormatting sqref="O6:O305">
    <cfRule type="cellIs" priority="19" operator="equal" aboveAverage="0" equalAverage="0" bottom="0" percent="0" rank="0" text="" dxfId="23">
      <formula>"Autonomous"</formula>
    </cfRule>
    <cfRule type="cellIs" priority="20" operator="equal" aboveAverage="0" equalAverage="0" bottom="0" percent="0" rank="0" text="" dxfId="24">
      <formula>"Human approval"</formula>
    </cfRule>
    <cfRule type="cellIs" priority="21" operator="equal" aboveAverage="0" equalAverage="0" bottom="0" percent="0" rank="0" text="" dxfId="25">
      <formula>"Advisory"</formula>
    </cfRule>
  </conditionalFormatting>
  <conditionalFormatting sqref="AU6:AU305">
    <cfRule type="cellIs" priority="22" operator="equal" aboveAverage="0" equalAverage="0" bottom="0" percent="0" rank="0" text="" dxfId="26">
      <formula>"OK"</formula>
    </cfRule>
    <cfRule type="expression" priority="23" aboveAverage="0" equalAverage="0" bottom="0" percent="0" rank="0" text="" dxfId="27">
      <formula>AND(AU6&lt;&gt;"",AU6&lt;&gt;"OK")</formula>
    </cfRule>
  </conditionalFormatting>
  <dataValidations count="22">
    <dataValidation allowBlank="true" error="Choose a value from the list (edit the Lists sheet to change the options)." errorStyle="warning" operator="between" showDropDown="false" showErrorMessage="true" showInputMessage="false" sqref="D6:D305" type="list">
      <formula1>Lists!$A$2:$A$5</formula1>
      <formula2>0</formula2>
    </dataValidation>
    <dataValidation allowBlank="true" error="Choose a value from the list (edit the Lists sheet to change the options)." errorStyle="warning" operator="between" showDropDown="false" showErrorMessage="true" showInputMessage="false" sqref="E6:E305" type="list">
      <formula1>Lists!$B$2:$B$13</formula1>
      <formula2>0</formula2>
    </dataValidation>
    <dataValidation allowBlank="true" error="Choose a value from the list (edit the Lists sheet to change the options)." errorStyle="warning" operator="between" showDropDown="false" showErrorMessage="true" showInputMessage="false" sqref="F6:F305" type="list">
      <formula1>Lists!$C$2:$C$8</formula1>
      <formula2>0</formula2>
    </dataValidation>
    <dataValidation allowBlank="true" error="Choose a value from the list (edit the Lists sheet to change the options)." errorStyle="warning" operator="between" showDropDown="false" showErrorMessage="true" showInputMessage="false" sqref="K6:K305" type="list">
      <formula1>Lists!$D$2:$D$6</formula1>
      <formula2>0</formula2>
    </dataValidation>
    <dataValidation allowBlank="true" error="Choose a value from the list (edit the Lists sheet to change the options)." errorStyle="warning" operator="between" showDropDown="false" showErrorMessage="true" showInputMessage="false" sqref="M6:M305" type="list">
      <formula1>Lists!$E$2:$E$4</formula1>
      <formula2>0</formula2>
    </dataValidation>
    <dataValidation allowBlank="true" error="Choose a value from the list (edit the Lists sheet to change the options)." errorStyle="warning" operator="between" showDropDown="false" showErrorMessage="true" showInputMessage="false" sqref="N6:N305" type="list">
      <formula1>Lists!$F$2:$F$4</formula1>
      <formula2>0</formula2>
    </dataValidation>
    <dataValidation allowBlank="true" error="Choose a value from the list (edit the Lists sheet to change the options)." errorStyle="warning" operator="between" showDropDown="false" showErrorMessage="true" showInputMessage="false" sqref="O6:O305" type="list">
      <formula1>Lists!$G$2:$G$4</formula1>
      <formula2>0</formula2>
    </dataValidation>
    <dataValidation allowBlank="true" error="Choose a value from the list (edit the Lists sheet to change the options)." errorStyle="warning" operator="between" showDropDown="false" showErrorMessage="true" showInputMessage="false" sqref="P6:P305" type="list">
      <formula1>Lists!$H$2:$H$3</formula1>
      <formula2>0</formula2>
    </dataValidation>
    <dataValidation allowBlank="true" error="Choose a value from the list (edit the Lists sheet to change the options)." errorStyle="warning" operator="between" showDropDown="false" showErrorMessage="true" showInputMessage="false" sqref="S6:S305" type="list">
      <formula1>Lists!$I$2:$I$5</formula1>
      <formula2>0</formula2>
    </dataValidation>
    <dataValidation allowBlank="true" error="Choose a value from the list (edit the Lists sheet to change the options)." errorStyle="warning" operator="between" showDropDown="false" showErrorMessage="true" showInputMessage="false" sqref="T6:T305" type="list">
      <formula1>Lists!$H$2:$H$3</formula1>
      <formula2>0</formula2>
    </dataValidation>
    <dataValidation allowBlank="true" error="Choose a value from the list (edit the Lists sheet to change the options)." errorStyle="warning" operator="between" showDropDown="false" showErrorMessage="true" showInputMessage="false" sqref="U6:U305" type="list">
      <formula1>Lists!$H$2:$H$3</formula1>
      <formula2>0</formula2>
    </dataValidation>
    <dataValidation allowBlank="true" error="Choose a value from the list (edit the Lists sheet to change the options)." errorStyle="warning" operator="between" showDropDown="false" showErrorMessage="true" showInputMessage="false" sqref="AB6:AB305" type="list">
      <formula1>Lists!$H$2:$H$3</formula1>
      <formula2>0</formula2>
    </dataValidation>
    <dataValidation allowBlank="true" error="Choose a value from the list (edit the Lists sheet to change the options)." errorStyle="warning" operator="between" showDropDown="false" showErrorMessage="true" showInputMessage="false" sqref="AF6:AF305" type="list">
      <formula1>Lists!$J$2:$J$7</formula1>
      <formula2>0</formula2>
    </dataValidation>
    <dataValidation allowBlank="true" error="Choose a value from the list (edit the Lists sheet to change the options)." errorStyle="warning" operator="between" showDropDown="false" showErrorMessage="true" showInputMessage="false" sqref="AG6:AG305" type="list">
      <formula1>Lists!$K$2:$K$7</formula1>
      <formula2>0</formula2>
    </dataValidation>
    <dataValidation allowBlank="true" error="Enter a date (for example 2026-10-17)." errorStyle="warning" operator="greaterThan" showDropDown="false" showErrorMessage="true" showInputMessage="false" sqref="AK6:AK305" type="date">
      <formula1>DATE(2000,1,1)</formula1>
      <formula2>0</formula2>
    </dataValidation>
    <dataValidation allowBlank="true" error="Enter a date (for example 2026-10-17)." errorStyle="warning" operator="greaterThan" showDropDown="false" showErrorMessage="true" showInputMessage="false" sqref="AL6:AL305" type="date">
      <formula1>DATE(2000,1,1)</formula1>
      <formula2>0</formula2>
    </dataValidation>
    <dataValidation allowBlank="true" error="Enter a date (for example 2026-10-17)." errorStyle="warning" operator="greaterThan" showDropDown="false" showErrorMessage="true" showInputMessage="false" sqref="AM6:AM305" type="date">
      <formula1>DATE(2000,1,1)</formula1>
      <formula2>0</formula2>
    </dataValidation>
    <dataValidation allowBlank="true" error="Enter a date (for example 2026-10-17)." errorStyle="warning" operator="greaterThan" showDropDown="false" showErrorMessage="true" showInputMessage="false" sqref="AN6:AN305" type="date">
      <formula1>DATE(2000,1,1)</formula1>
      <formula2>0</formula2>
    </dataValidation>
    <dataValidation allowBlank="true" error="Enter a date (for example 2026-10-17)." errorStyle="warning" operator="greaterThan" showDropDown="false" showErrorMessage="true" showInputMessage="false" sqref="AO6:AO305" type="date">
      <formula1>DATE(2000,1,1)</formula1>
      <formula2>0</formula2>
    </dataValidation>
    <dataValidation allowBlank="true" error="Choose a value from the list (edit the Lists sheet to change the options)." errorStyle="warning" operator="between" showDropDown="false" showErrorMessage="true" showInputMessage="false" sqref="AV6:AV305" type="list">
      <formula1>Lists!$L$2:$L$5</formula1>
      <formula2>0</formula2>
    </dataValidation>
    <dataValidation allowBlank="true" error="Enter a date (for example 2026-10-17)." errorStyle="warning" operator="greaterThan" showDropDown="false" showErrorMessage="true" showInputMessage="false" sqref="AW6:AW305" type="date">
      <formula1>DATE(2000,1,1)</formula1>
      <formula2>0</formula2>
    </dataValidation>
    <dataValidation allowBlank="true" error="Enter a date (for example 2026-10-17)." errorStyle="warning" operator="greaterThan" showDropDown="false" showErrorMessage="true" showInputMessage="false" sqref="AX6:AX305"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3" min="3" style="0" width="18"/>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20"/>
    <col collapsed="false" customWidth="true" hidden="false" outlineLevel="0" max="8" min="8" style="0" width="18"/>
    <col collapsed="false" customWidth="true" hidden="false" outlineLevel="0" max="9" min="9" style="0" width="34"/>
  </cols>
  <sheetData>
    <row r="1" customFormat="false" ht="30" hidden="false" customHeight="true" outlineLevel="0" collapsed="false">
      <c r="A1" s="51" t="s">
        <v>37</v>
      </c>
      <c r="B1" s="52"/>
      <c r="C1" s="52"/>
      <c r="D1" s="52"/>
      <c r="E1" s="52"/>
      <c r="F1" s="52"/>
      <c r="G1" s="52"/>
      <c r="H1" s="52"/>
      <c r="I1" s="52"/>
    </row>
    <row r="2" customFormat="false" ht="15" hidden="false" customHeight="false" outlineLevel="0" collapsed="false">
      <c r="A2" s="3" t="s">
        <v>248</v>
      </c>
    </row>
    <row r="4" customFormat="false" ht="23.85" hidden="false" customHeight="false" outlineLevel="0" collapsed="false">
      <c r="A4" s="41" t="s">
        <v>249</v>
      </c>
      <c r="B4" s="41" t="s">
        <v>250</v>
      </c>
      <c r="C4" s="41" t="s">
        <v>251</v>
      </c>
      <c r="D4" s="41" t="s">
        <v>252</v>
      </c>
      <c r="E4" s="41" t="s">
        <v>253</v>
      </c>
      <c r="F4" s="41" t="s">
        <v>254</v>
      </c>
      <c r="G4" s="41" t="s">
        <v>255</v>
      </c>
      <c r="H4" s="41" t="s">
        <v>256</v>
      </c>
      <c r="I4" s="41" t="s">
        <v>209</v>
      </c>
    </row>
    <row r="5" customFormat="false" ht="15" hidden="false" customHeight="false" outlineLevel="0" collapsed="false">
      <c r="A5" s="48"/>
      <c r="B5" s="47"/>
      <c r="C5" s="47"/>
      <c r="D5" s="47"/>
      <c r="E5" s="47"/>
      <c r="F5" s="47"/>
      <c r="G5" s="47"/>
      <c r="H5" s="47"/>
      <c r="I5" s="47"/>
    </row>
    <row r="6" customFormat="false" ht="15" hidden="false" customHeight="false" outlineLevel="0" collapsed="false">
      <c r="A6" s="48"/>
      <c r="B6" s="47"/>
      <c r="C6" s="47"/>
      <c r="D6" s="47"/>
      <c r="E6" s="47"/>
      <c r="F6" s="47"/>
      <c r="G6" s="47"/>
      <c r="H6" s="47"/>
      <c r="I6" s="47"/>
    </row>
    <row r="7" customFormat="false" ht="15" hidden="false" customHeight="false" outlineLevel="0" collapsed="false">
      <c r="A7" s="48"/>
      <c r="B7" s="47"/>
      <c r="C7" s="47"/>
      <c r="D7" s="47"/>
      <c r="E7" s="47"/>
      <c r="F7" s="47"/>
      <c r="G7" s="47"/>
      <c r="H7" s="47"/>
      <c r="I7" s="47"/>
    </row>
    <row r="8" customFormat="false" ht="15" hidden="false" customHeight="false" outlineLevel="0" collapsed="false">
      <c r="A8" s="48"/>
      <c r="B8" s="47"/>
      <c r="C8" s="47"/>
      <c r="D8" s="47"/>
      <c r="E8" s="47"/>
      <c r="F8" s="47"/>
      <c r="G8" s="47"/>
      <c r="H8" s="47"/>
      <c r="I8" s="47"/>
    </row>
    <row r="9" customFormat="false" ht="15" hidden="false" customHeight="false" outlineLevel="0" collapsed="false">
      <c r="A9" s="48"/>
      <c r="B9" s="47"/>
      <c r="C9" s="47"/>
      <c r="D9" s="47"/>
      <c r="E9" s="47"/>
      <c r="F9" s="47"/>
      <c r="G9" s="47"/>
      <c r="H9" s="47"/>
      <c r="I9" s="47"/>
    </row>
    <row r="10" customFormat="false" ht="15" hidden="false" customHeight="false" outlineLevel="0" collapsed="false">
      <c r="A10" s="48"/>
      <c r="B10" s="47"/>
      <c r="C10" s="47"/>
      <c r="D10" s="47"/>
      <c r="E10" s="47"/>
      <c r="F10" s="47"/>
      <c r="G10" s="47"/>
      <c r="H10" s="47"/>
      <c r="I10" s="47"/>
    </row>
    <row r="11" customFormat="false" ht="15" hidden="false" customHeight="false" outlineLevel="0" collapsed="false">
      <c r="A11" s="48"/>
      <c r="B11" s="47"/>
      <c r="C11" s="47"/>
      <c r="D11" s="47"/>
      <c r="E11" s="47"/>
      <c r="F11" s="47"/>
      <c r="G11" s="47"/>
      <c r="H11" s="47"/>
      <c r="I11" s="47"/>
    </row>
    <row r="12" customFormat="false" ht="15" hidden="false" customHeight="false" outlineLevel="0" collapsed="false">
      <c r="A12" s="48"/>
      <c r="B12" s="47"/>
      <c r="C12" s="47"/>
      <c r="D12" s="47"/>
      <c r="E12" s="47"/>
      <c r="F12" s="47"/>
      <c r="G12" s="47"/>
      <c r="H12" s="47"/>
      <c r="I12" s="47"/>
    </row>
    <row r="13" customFormat="false" ht="15" hidden="false" customHeight="false" outlineLevel="0" collapsed="false">
      <c r="A13" s="48"/>
      <c r="B13" s="47"/>
      <c r="C13" s="47"/>
      <c r="D13" s="47"/>
      <c r="E13" s="47"/>
      <c r="F13" s="47"/>
      <c r="G13" s="47"/>
      <c r="H13" s="47"/>
      <c r="I13" s="47"/>
    </row>
    <row r="14" customFormat="false" ht="15" hidden="false" customHeight="false" outlineLevel="0" collapsed="false">
      <c r="A14" s="48"/>
      <c r="B14" s="47"/>
      <c r="C14" s="47"/>
      <c r="D14" s="47"/>
      <c r="E14" s="47"/>
      <c r="F14" s="47"/>
      <c r="G14" s="47"/>
      <c r="H14" s="47"/>
      <c r="I14" s="47"/>
    </row>
    <row r="15" customFormat="false" ht="15" hidden="false" customHeight="false" outlineLevel="0" collapsed="false">
      <c r="A15" s="48"/>
      <c r="B15" s="47"/>
      <c r="C15" s="47"/>
      <c r="D15" s="47"/>
      <c r="E15" s="47"/>
      <c r="F15" s="47"/>
      <c r="G15" s="47"/>
      <c r="H15" s="47"/>
      <c r="I15" s="47"/>
    </row>
    <row r="16" customFormat="false" ht="15" hidden="false" customHeight="false" outlineLevel="0" collapsed="false">
      <c r="A16" s="48"/>
      <c r="B16" s="47"/>
      <c r="C16" s="47"/>
      <c r="D16" s="47"/>
      <c r="E16" s="47"/>
      <c r="F16" s="47"/>
      <c r="G16" s="47"/>
      <c r="H16" s="47"/>
      <c r="I16" s="47"/>
    </row>
    <row r="17" customFormat="false" ht="15" hidden="false" customHeight="false" outlineLevel="0" collapsed="false">
      <c r="A17" s="48"/>
      <c r="B17" s="47"/>
      <c r="C17" s="47"/>
      <c r="D17" s="47"/>
      <c r="E17" s="47"/>
      <c r="F17" s="47"/>
      <c r="G17" s="47"/>
      <c r="H17" s="47"/>
      <c r="I17" s="47"/>
    </row>
    <row r="18" customFormat="false" ht="15" hidden="false" customHeight="false" outlineLevel="0" collapsed="false">
      <c r="A18" s="48"/>
      <c r="B18" s="47"/>
      <c r="C18" s="47"/>
      <c r="D18" s="47"/>
      <c r="E18" s="47"/>
      <c r="F18" s="47"/>
      <c r="G18" s="47"/>
      <c r="H18" s="47"/>
      <c r="I18" s="47"/>
    </row>
    <row r="19" customFormat="false" ht="15" hidden="false" customHeight="false" outlineLevel="0" collapsed="false">
      <c r="A19" s="48"/>
      <c r="B19" s="47"/>
      <c r="C19" s="47"/>
      <c r="D19" s="47"/>
      <c r="E19" s="47"/>
      <c r="F19" s="47"/>
      <c r="G19" s="47"/>
      <c r="H19" s="47"/>
      <c r="I19" s="47"/>
    </row>
    <row r="20" customFormat="false" ht="15" hidden="false" customHeight="false" outlineLevel="0" collapsed="false">
      <c r="A20" s="48"/>
      <c r="B20" s="47"/>
      <c r="C20" s="47"/>
      <c r="D20" s="47"/>
      <c r="E20" s="47"/>
      <c r="F20" s="47"/>
      <c r="G20" s="47"/>
      <c r="H20" s="47"/>
      <c r="I20" s="47"/>
    </row>
    <row r="21" customFormat="false" ht="15" hidden="false" customHeight="false" outlineLevel="0" collapsed="false">
      <c r="A21" s="48"/>
      <c r="B21" s="47"/>
      <c r="C21" s="47"/>
      <c r="D21" s="47"/>
      <c r="E21" s="47"/>
      <c r="F21" s="47"/>
      <c r="G21" s="47"/>
      <c r="H21" s="47"/>
      <c r="I21" s="47"/>
    </row>
    <row r="22" customFormat="false" ht="15" hidden="false" customHeight="false" outlineLevel="0" collapsed="false">
      <c r="A22" s="48"/>
      <c r="B22" s="47"/>
      <c r="C22" s="47"/>
      <c r="D22" s="47"/>
      <c r="E22" s="47"/>
      <c r="F22" s="47"/>
      <c r="G22" s="47"/>
      <c r="H22" s="47"/>
      <c r="I22" s="47"/>
    </row>
    <row r="23" customFormat="false" ht="15" hidden="false" customHeight="false" outlineLevel="0" collapsed="false">
      <c r="A23" s="48"/>
      <c r="B23" s="47"/>
      <c r="C23" s="47"/>
      <c r="D23" s="47"/>
      <c r="E23" s="47"/>
      <c r="F23" s="47"/>
      <c r="G23" s="47"/>
      <c r="H23" s="47"/>
      <c r="I23" s="47"/>
    </row>
    <row r="24" customFormat="false" ht="15" hidden="false" customHeight="false" outlineLevel="0" collapsed="false">
      <c r="A24" s="48"/>
      <c r="B24" s="47"/>
      <c r="C24" s="47"/>
      <c r="D24" s="47"/>
      <c r="E24" s="47"/>
      <c r="F24" s="47"/>
      <c r="G24" s="47"/>
      <c r="H24" s="47"/>
      <c r="I24" s="47"/>
    </row>
    <row r="25" customFormat="false" ht="15" hidden="false" customHeight="false" outlineLevel="0" collapsed="false">
      <c r="A25" s="48"/>
      <c r="B25" s="47"/>
      <c r="C25" s="47"/>
      <c r="D25" s="47"/>
      <c r="E25" s="47"/>
      <c r="F25" s="47"/>
      <c r="G25" s="47"/>
      <c r="H25" s="47"/>
      <c r="I25" s="47"/>
    </row>
    <row r="26" customFormat="false" ht="15" hidden="false" customHeight="false" outlineLevel="0" collapsed="false">
      <c r="A26" s="48"/>
      <c r="B26" s="47"/>
      <c r="C26" s="47"/>
      <c r="D26" s="47"/>
      <c r="E26" s="47"/>
      <c r="F26" s="47"/>
      <c r="G26" s="47"/>
      <c r="H26" s="47"/>
      <c r="I26" s="47"/>
    </row>
    <row r="27" customFormat="false" ht="15" hidden="false" customHeight="false" outlineLevel="0" collapsed="false">
      <c r="A27" s="48"/>
      <c r="B27" s="47"/>
      <c r="C27" s="47"/>
      <c r="D27" s="47"/>
      <c r="E27" s="47"/>
      <c r="F27" s="47"/>
      <c r="G27" s="47"/>
      <c r="H27" s="47"/>
      <c r="I27" s="47"/>
    </row>
    <row r="28" customFormat="false" ht="15" hidden="false" customHeight="false" outlineLevel="0" collapsed="false">
      <c r="A28" s="48"/>
      <c r="B28" s="47"/>
      <c r="C28" s="47"/>
      <c r="D28" s="47"/>
      <c r="E28" s="47"/>
      <c r="F28" s="47"/>
      <c r="G28" s="47"/>
      <c r="H28" s="47"/>
      <c r="I28" s="47"/>
    </row>
    <row r="29" customFormat="false" ht="15" hidden="false" customHeight="false" outlineLevel="0" collapsed="false">
      <c r="A29" s="48"/>
      <c r="B29" s="47"/>
      <c r="C29" s="47"/>
      <c r="D29" s="47"/>
      <c r="E29" s="47"/>
      <c r="F29" s="47"/>
      <c r="G29" s="47"/>
      <c r="H29" s="47"/>
      <c r="I29" s="47"/>
    </row>
    <row r="30" customFormat="false" ht="15" hidden="false" customHeight="false" outlineLevel="0" collapsed="false">
      <c r="A30" s="48"/>
      <c r="B30" s="47"/>
      <c r="C30" s="47"/>
      <c r="D30" s="47"/>
      <c r="E30" s="47"/>
      <c r="F30" s="47"/>
      <c r="G30" s="47"/>
      <c r="H30" s="47"/>
      <c r="I30" s="47"/>
    </row>
    <row r="31" customFormat="false" ht="15" hidden="false" customHeight="false" outlineLevel="0" collapsed="false">
      <c r="A31" s="48"/>
      <c r="B31" s="47"/>
      <c r="C31" s="47"/>
      <c r="D31" s="47"/>
      <c r="E31" s="47"/>
      <c r="F31" s="47"/>
      <c r="G31" s="47"/>
      <c r="H31" s="47"/>
      <c r="I31" s="47"/>
    </row>
    <row r="32" customFormat="false" ht="15" hidden="false" customHeight="false" outlineLevel="0" collapsed="false">
      <c r="A32" s="48"/>
      <c r="B32" s="47"/>
      <c r="C32" s="47"/>
      <c r="D32" s="47"/>
      <c r="E32" s="47"/>
      <c r="F32" s="47"/>
      <c r="G32" s="47"/>
      <c r="H32" s="47"/>
      <c r="I32" s="47"/>
    </row>
    <row r="33" customFormat="false" ht="15" hidden="false" customHeight="false" outlineLevel="0" collapsed="false">
      <c r="A33" s="48"/>
      <c r="B33" s="47"/>
      <c r="C33" s="47"/>
      <c r="D33" s="47"/>
      <c r="E33" s="47"/>
      <c r="F33" s="47"/>
      <c r="G33" s="47"/>
      <c r="H33" s="47"/>
      <c r="I33" s="47"/>
    </row>
    <row r="34" customFormat="false" ht="15" hidden="false" customHeight="false" outlineLevel="0" collapsed="false">
      <c r="A34" s="48"/>
      <c r="B34" s="47"/>
      <c r="C34" s="47"/>
      <c r="D34" s="47"/>
      <c r="E34" s="47"/>
      <c r="F34" s="47"/>
      <c r="G34" s="47"/>
      <c r="H34" s="47"/>
      <c r="I34" s="47"/>
    </row>
    <row r="35" customFormat="false" ht="15" hidden="false" customHeight="false" outlineLevel="0" collapsed="false">
      <c r="A35" s="48"/>
      <c r="B35" s="47"/>
      <c r="C35" s="47"/>
      <c r="D35" s="47"/>
      <c r="E35" s="47"/>
      <c r="F35" s="47"/>
      <c r="G35" s="47"/>
      <c r="H35" s="47"/>
      <c r="I35" s="47"/>
    </row>
    <row r="36" customFormat="false" ht="15" hidden="false" customHeight="false" outlineLevel="0" collapsed="false">
      <c r="A36" s="48"/>
      <c r="B36" s="47"/>
      <c r="C36" s="47"/>
      <c r="D36" s="47"/>
      <c r="E36" s="47"/>
      <c r="F36" s="47"/>
      <c r="G36" s="47"/>
      <c r="H36" s="47"/>
      <c r="I36" s="47"/>
    </row>
    <row r="37" customFormat="false" ht="15" hidden="false" customHeight="false" outlineLevel="0" collapsed="false">
      <c r="A37" s="48"/>
      <c r="B37" s="47"/>
      <c r="C37" s="47"/>
      <c r="D37" s="47"/>
      <c r="E37" s="47"/>
      <c r="F37" s="47"/>
      <c r="G37" s="47"/>
      <c r="H37" s="47"/>
      <c r="I37" s="47"/>
    </row>
    <row r="38" customFormat="false" ht="15" hidden="false" customHeight="false" outlineLevel="0" collapsed="false">
      <c r="A38" s="48"/>
      <c r="B38" s="47"/>
      <c r="C38" s="47"/>
      <c r="D38" s="47"/>
      <c r="E38" s="47"/>
      <c r="F38" s="47"/>
      <c r="G38" s="47"/>
      <c r="H38" s="47"/>
      <c r="I38" s="47"/>
    </row>
    <row r="39" customFormat="false" ht="15" hidden="false" customHeight="false" outlineLevel="0" collapsed="false">
      <c r="A39" s="48"/>
      <c r="B39" s="47"/>
      <c r="C39" s="47"/>
      <c r="D39" s="47"/>
      <c r="E39" s="47"/>
      <c r="F39" s="47"/>
      <c r="G39" s="47"/>
      <c r="H39" s="47"/>
      <c r="I39" s="47"/>
    </row>
    <row r="40" customFormat="false" ht="15" hidden="false" customHeight="false" outlineLevel="0" collapsed="false">
      <c r="A40" s="48"/>
      <c r="B40" s="47"/>
      <c r="C40" s="47"/>
      <c r="D40" s="47"/>
      <c r="E40" s="47"/>
      <c r="F40" s="47"/>
      <c r="G40" s="47"/>
      <c r="H40" s="47"/>
      <c r="I40" s="47"/>
    </row>
    <row r="41" customFormat="false" ht="15" hidden="false" customHeight="false" outlineLevel="0" collapsed="false">
      <c r="A41" s="48"/>
      <c r="B41" s="47"/>
      <c r="C41" s="47"/>
      <c r="D41" s="47"/>
      <c r="E41" s="47"/>
      <c r="F41" s="47"/>
      <c r="G41" s="47"/>
      <c r="H41" s="47"/>
      <c r="I41" s="47"/>
    </row>
    <row r="42" customFormat="false" ht="15" hidden="false" customHeight="false" outlineLevel="0" collapsed="false">
      <c r="A42" s="48"/>
      <c r="B42" s="47"/>
      <c r="C42" s="47"/>
      <c r="D42" s="47"/>
      <c r="E42" s="47"/>
      <c r="F42" s="47"/>
      <c r="G42" s="47"/>
      <c r="H42" s="47"/>
      <c r="I42" s="47"/>
    </row>
    <row r="43" customFormat="false" ht="15" hidden="false" customHeight="false" outlineLevel="0" collapsed="false">
      <c r="A43" s="48"/>
      <c r="B43" s="47"/>
      <c r="C43" s="47"/>
      <c r="D43" s="47"/>
      <c r="E43" s="47"/>
      <c r="F43" s="47"/>
      <c r="G43" s="47"/>
      <c r="H43" s="47"/>
      <c r="I43" s="47"/>
    </row>
    <row r="44" customFormat="false" ht="15" hidden="false" customHeight="false" outlineLevel="0" collapsed="false">
      <c r="A44" s="48"/>
      <c r="B44" s="47"/>
      <c r="C44" s="47"/>
      <c r="D44" s="47"/>
      <c r="E44" s="47"/>
      <c r="F44" s="47"/>
      <c r="G44" s="47"/>
      <c r="H44" s="47"/>
      <c r="I44" s="47"/>
    </row>
    <row r="45" customFormat="false" ht="15" hidden="false" customHeight="false" outlineLevel="0" collapsed="false">
      <c r="A45" s="48"/>
      <c r="B45" s="47"/>
      <c r="C45" s="47"/>
      <c r="D45" s="47"/>
      <c r="E45" s="47"/>
      <c r="F45" s="47"/>
      <c r="G45" s="47"/>
      <c r="H45" s="47"/>
      <c r="I45" s="47"/>
    </row>
    <row r="46" customFormat="false" ht="15" hidden="false" customHeight="false" outlineLevel="0" collapsed="false">
      <c r="A46" s="48"/>
      <c r="B46" s="47"/>
      <c r="C46" s="47"/>
      <c r="D46" s="47"/>
      <c r="E46" s="47"/>
      <c r="F46" s="47"/>
      <c r="G46" s="47"/>
      <c r="H46" s="47"/>
      <c r="I46" s="47"/>
    </row>
    <row r="47" customFormat="false" ht="15" hidden="false" customHeight="false" outlineLevel="0" collapsed="false">
      <c r="A47" s="48"/>
      <c r="B47" s="47"/>
      <c r="C47" s="47"/>
      <c r="D47" s="47"/>
      <c r="E47" s="47"/>
      <c r="F47" s="47"/>
      <c r="G47" s="47"/>
      <c r="H47" s="47"/>
      <c r="I47" s="47"/>
    </row>
    <row r="48" customFormat="false" ht="15" hidden="false" customHeight="false" outlineLevel="0" collapsed="false">
      <c r="A48" s="48"/>
      <c r="B48" s="47"/>
      <c r="C48" s="47"/>
      <c r="D48" s="47"/>
      <c r="E48" s="47"/>
      <c r="F48" s="47"/>
      <c r="G48" s="47"/>
      <c r="H48" s="47"/>
      <c r="I48" s="47"/>
    </row>
    <row r="49" customFormat="false" ht="15" hidden="false" customHeight="false" outlineLevel="0" collapsed="false">
      <c r="A49" s="48"/>
      <c r="B49" s="47"/>
      <c r="C49" s="47"/>
      <c r="D49" s="47"/>
      <c r="E49" s="47"/>
      <c r="F49" s="47"/>
      <c r="G49" s="47"/>
      <c r="H49" s="47"/>
      <c r="I49" s="47"/>
    </row>
    <row r="50" customFormat="false" ht="15" hidden="false" customHeight="false" outlineLevel="0" collapsed="false">
      <c r="A50" s="48"/>
      <c r="B50" s="47"/>
      <c r="C50" s="47"/>
      <c r="D50" s="47"/>
      <c r="E50" s="47"/>
      <c r="F50" s="47"/>
      <c r="G50" s="47"/>
      <c r="H50" s="47"/>
      <c r="I50" s="47"/>
    </row>
    <row r="51" customFormat="false" ht="15" hidden="false" customHeight="false" outlineLevel="0" collapsed="false">
      <c r="A51" s="48"/>
      <c r="B51" s="47"/>
      <c r="C51" s="47"/>
      <c r="D51" s="47"/>
      <c r="E51" s="47"/>
      <c r="F51" s="47"/>
      <c r="G51" s="47"/>
      <c r="H51" s="47"/>
      <c r="I51" s="47"/>
    </row>
    <row r="52" customFormat="false" ht="15" hidden="false" customHeight="false" outlineLevel="0" collapsed="false">
      <c r="A52" s="48"/>
      <c r="B52" s="47"/>
      <c r="C52" s="47"/>
      <c r="D52" s="47"/>
      <c r="E52" s="47"/>
      <c r="F52" s="47"/>
      <c r="G52" s="47"/>
      <c r="H52" s="47"/>
      <c r="I52" s="47"/>
    </row>
    <row r="53" customFormat="false" ht="15" hidden="false" customHeight="false" outlineLevel="0" collapsed="false">
      <c r="A53" s="48"/>
      <c r="B53" s="47"/>
      <c r="C53" s="47"/>
      <c r="D53" s="47"/>
      <c r="E53" s="47"/>
      <c r="F53" s="47"/>
      <c r="G53" s="47"/>
      <c r="H53" s="47"/>
      <c r="I53" s="47"/>
    </row>
    <row r="54" customFormat="false" ht="15" hidden="false" customHeight="false" outlineLevel="0" collapsed="false">
      <c r="A54" s="48"/>
      <c r="B54" s="47"/>
      <c r="C54" s="47"/>
      <c r="D54" s="47"/>
      <c r="E54" s="47"/>
      <c r="F54" s="47"/>
      <c r="G54" s="47"/>
      <c r="H54" s="47"/>
      <c r="I54" s="47"/>
    </row>
    <row r="55" customFormat="false" ht="15" hidden="false" customHeight="false" outlineLevel="0" collapsed="false">
      <c r="A55" s="48"/>
      <c r="B55" s="47"/>
      <c r="C55" s="47"/>
      <c r="D55" s="47"/>
      <c r="E55" s="47"/>
      <c r="F55" s="47"/>
      <c r="G55" s="47"/>
      <c r="H55" s="47"/>
      <c r="I55" s="47"/>
    </row>
    <row r="56" customFormat="false" ht="15" hidden="false" customHeight="false" outlineLevel="0" collapsed="false">
      <c r="A56" s="48"/>
      <c r="B56" s="47"/>
      <c r="C56" s="47"/>
      <c r="D56" s="47"/>
      <c r="E56" s="47"/>
      <c r="F56" s="47"/>
      <c r="G56" s="47"/>
      <c r="H56" s="47"/>
      <c r="I56" s="47"/>
    </row>
    <row r="57" customFormat="false" ht="15" hidden="false" customHeight="false" outlineLevel="0" collapsed="false">
      <c r="A57" s="48"/>
      <c r="B57" s="47"/>
      <c r="C57" s="47"/>
      <c r="D57" s="47"/>
      <c r="E57" s="47"/>
      <c r="F57" s="47"/>
      <c r="G57" s="47"/>
      <c r="H57" s="47"/>
      <c r="I57" s="47"/>
    </row>
    <row r="58" customFormat="false" ht="15" hidden="false" customHeight="false" outlineLevel="0" collapsed="false">
      <c r="A58" s="48"/>
      <c r="B58" s="47"/>
      <c r="C58" s="47"/>
      <c r="D58" s="47"/>
      <c r="E58" s="47"/>
      <c r="F58" s="47"/>
      <c r="G58" s="47"/>
      <c r="H58" s="47"/>
      <c r="I58" s="47"/>
    </row>
    <row r="59" customFormat="false" ht="15" hidden="false" customHeight="false" outlineLevel="0" collapsed="false">
      <c r="A59" s="48"/>
      <c r="B59" s="47"/>
      <c r="C59" s="47"/>
      <c r="D59" s="47"/>
      <c r="E59" s="47"/>
      <c r="F59" s="47"/>
      <c r="G59" s="47"/>
      <c r="H59" s="47"/>
      <c r="I59" s="47"/>
    </row>
    <row r="60" customFormat="false" ht="15" hidden="false" customHeight="false" outlineLevel="0" collapsed="false">
      <c r="A60" s="48"/>
      <c r="B60" s="47"/>
      <c r="C60" s="47"/>
      <c r="D60" s="47"/>
      <c r="E60" s="47"/>
      <c r="F60" s="47"/>
      <c r="G60" s="47"/>
      <c r="H60" s="47"/>
      <c r="I60" s="47"/>
    </row>
    <row r="61" customFormat="false" ht="15" hidden="false" customHeight="false" outlineLevel="0" collapsed="false">
      <c r="A61" s="48"/>
      <c r="B61" s="47"/>
      <c r="C61" s="47"/>
      <c r="D61" s="47"/>
      <c r="E61" s="47"/>
      <c r="F61" s="47"/>
      <c r="G61" s="47"/>
      <c r="H61" s="47"/>
      <c r="I61" s="47"/>
    </row>
    <row r="62" customFormat="false" ht="15" hidden="false" customHeight="false" outlineLevel="0" collapsed="false">
      <c r="A62" s="48"/>
      <c r="B62" s="47"/>
      <c r="C62" s="47"/>
      <c r="D62" s="47"/>
      <c r="E62" s="47"/>
      <c r="F62" s="47"/>
      <c r="G62" s="47"/>
      <c r="H62" s="47"/>
      <c r="I62" s="47"/>
    </row>
    <row r="63" customFormat="false" ht="15" hidden="false" customHeight="false" outlineLevel="0" collapsed="false">
      <c r="A63" s="48"/>
      <c r="B63" s="47"/>
      <c r="C63" s="47"/>
      <c r="D63" s="47"/>
      <c r="E63" s="47"/>
      <c r="F63" s="47"/>
      <c r="G63" s="47"/>
      <c r="H63" s="47"/>
      <c r="I63" s="47"/>
    </row>
    <row r="64" customFormat="false" ht="15" hidden="false" customHeight="false" outlineLevel="0" collapsed="false">
      <c r="A64" s="48"/>
      <c r="B64" s="47"/>
      <c r="C64" s="47"/>
      <c r="D64" s="47"/>
      <c r="E64" s="47"/>
      <c r="F64" s="47"/>
      <c r="G64" s="47"/>
      <c r="H64" s="47"/>
      <c r="I64" s="47"/>
    </row>
    <row r="65" customFormat="false" ht="15" hidden="false" customHeight="false" outlineLevel="0" collapsed="false">
      <c r="A65" s="48"/>
      <c r="B65" s="47"/>
      <c r="C65" s="47"/>
      <c r="D65" s="47"/>
      <c r="E65" s="47"/>
      <c r="F65" s="47"/>
      <c r="G65" s="47"/>
      <c r="H65" s="47"/>
      <c r="I65" s="47"/>
    </row>
    <row r="66" customFormat="false" ht="15" hidden="false" customHeight="false" outlineLevel="0" collapsed="false">
      <c r="A66" s="48"/>
      <c r="B66" s="47"/>
      <c r="C66" s="47"/>
      <c r="D66" s="47"/>
      <c r="E66" s="47"/>
      <c r="F66" s="47"/>
      <c r="G66" s="47"/>
      <c r="H66" s="47"/>
      <c r="I66" s="47"/>
    </row>
    <row r="67" customFormat="false" ht="15" hidden="false" customHeight="false" outlineLevel="0" collapsed="false">
      <c r="A67" s="48"/>
      <c r="B67" s="47"/>
      <c r="C67" s="47"/>
      <c r="D67" s="47"/>
      <c r="E67" s="47"/>
      <c r="F67" s="47"/>
      <c r="G67" s="47"/>
      <c r="H67" s="47"/>
      <c r="I67" s="47"/>
    </row>
    <row r="68" customFormat="false" ht="15" hidden="false" customHeight="false" outlineLevel="0" collapsed="false">
      <c r="A68" s="48"/>
      <c r="B68" s="47"/>
      <c r="C68" s="47"/>
      <c r="D68" s="47"/>
      <c r="E68" s="47"/>
      <c r="F68" s="47"/>
      <c r="G68" s="47"/>
      <c r="H68" s="47"/>
      <c r="I68" s="47"/>
    </row>
    <row r="69" customFormat="false" ht="15" hidden="false" customHeight="false" outlineLevel="0" collapsed="false">
      <c r="A69" s="48"/>
      <c r="B69" s="47"/>
      <c r="C69" s="47"/>
      <c r="D69" s="47"/>
      <c r="E69" s="47"/>
      <c r="F69" s="47"/>
      <c r="G69" s="47"/>
      <c r="H69" s="47"/>
      <c r="I69" s="47"/>
    </row>
    <row r="70" customFormat="false" ht="15" hidden="false" customHeight="false" outlineLevel="0" collapsed="false">
      <c r="A70" s="48"/>
      <c r="B70" s="47"/>
      <c r="C70" s="47"/>
      <c r="D70" s="47"/>
      <c r="E70" s="47"/>
      <c r="F70" s="47"/>
      <c r="G70" s="47"/>
      <c r="H70" s="47"/>
      <c r="I70" s="47"/>
    </row>
    <row r="71" customFormat="false" ht="15" hidden="false" customHeight="false" outlineLevel="0" collapsed="false">
      <c r="A71" s="48"/>
      <c r="B71" s="47"/>
      <c r="C71" s="47"/>
      <c r="D71" s="47"/>
      <c r="E71" s="47"/>
      <c r="F71" s="47"/>
      <c r="G71" s="47"/>
      <c r="H71" s="47"/>
      <c r="I71" s="47"/>
    </row>
    <row r="72" customFormat="false" ht="15" hidden="false" customHeight="false" outlineLevel="0" collapsed="false">
      <c r="A72" s="48"/>
      <c r="B72" s="47"/>
      <c r="C72" s="47"/>
      <c r="D72" s="47"/>
      <c r="E72" s="47"/>
      <c r="F72" s="47"/>
      <c r="G72" s="47"/>
      <c r="H72" s="47"/>
      <c r="I72" s="47"/>
    </row>
    <row r="73" customFormat="false" ht="15" hidden="false" customHeight="false" outlineLevel="0" collapsed="false">
      <c r="A73" s="48"/>
      <c r="B73" s="47"/>
      <c r="C73" s="47"/>
      <c r="D73" s="47"/>
      <c r="E73" s="47"/>
      <c r="F73" s="47"/>
      <c r="G73" s="47"/>
      <c r="H73" s="47"/>
      <c r="I73" s="47"/>
    </row>
    <row r="74" customFormat="false" ht="15" hidden="false" customHeight="false" outlineLevel="0" collapsed="false">
      <c r="A74" s="48"/>
      <c r="B74" s="47"/>
      <c r="C74" s="47"/>
      <c r="D74" s="47"/>
      <c r="E74" s="47"/>
      <c r="F74" s="47"/>
      <c r="G74" s="47"/>
      <c r="H74" s="47"/>
      <c r="I74" s="47"/>
    </row>
    <row r="75" customFormat="false" ht="15" hidden="false" customHeight="false" outlineLevel="0" collapsed="false">
      <c r="A75" s="48"/>
      <c r="B75" s="47"/>
      <c r="C75" s="47"/>
      <c r="D75" s="47"/>
      <c r="E75" s="47"/>
      <c r="F75" s="47"/>
      <c r="G75" s="47"/>
      <c r="H75" s="47"/>
      <c r="I75" s="47"/>
    </row>
    <row r="76" customFormat="false" ht="15" hidden="false" customHeight="false" outlineLevel="0" collapsed="false">
      <c r="A76" s="48"/>
      <c r="B76" s="47"/>
      <c r="C76" s="47"/>
      <c r="D76" s="47"/>
      <c r="E76" s="47"/>
      <c r="F76" s="47"/>
      <c r="G76" s="47"/>
      <c r="H76" s="47"/>
      <c r="I76" s="47"/>
    </row>
    <row r="77" customFormat="false" ht="15" hidden="false" customHeight="false" outlineLevel="0" collapsed="false">
      <c r="A77" s="48"/>
      <c r="B77" s="47"/>
      <c r="C77" s="47"/>
      <c r="D77" s="47"/>
      <c r="E77" s="47"/>
      <c r="F77" s="47"/>
      <c r="G77" s="47"/>
      <c r="H77" s="47"/>
      <c r="I77" s="47"/>
    </row>
    <row r="78" customFormat="false" ht="15" hidden="false" customHeight="false" outlineLevel="0" collapsed="false">
      <c r="A78" s="48"/>
      <c r="B78" s="47"/>
      <c r="C78" s="47"/>
      <c r="D78" s="47"/>
      <c r="E78" s="47"/>
      <c r="F78" s="47"/>
      <c r="G78" s="47"/>
      <c r="H78" s="47"/>
      <c r="I78" s="47"/>
    </row>
    <row r="79" customFormat="false" ht="15" hidden="false" customHeight="false" outlineLevel="0" collapsed="false">
      <c r="A79" s="48"/>
      <c r="B79" s="47"/>
      <c r="C79" s="47"/>
      <c r="D79" s="47"/>
      <c r="E79" s="47"/>
      <c r="F79" s="47"/>
      <c r="G79" s="47"/>
      <c r="H79" s="47"/>
      <c r="I79" s="47"/>
    </row>
    <row r="80" customFormat="false" ht="15" hidden="false" customHeight="false" outlineLevel="0" collapsed="false">
      <c r="A80" s="48"/>
      <c r="B80" s="47"/>
      <c r="C80" s="47"/>
      <c r="D80" s="47"/>
      <c r="E80" s="47"/>
      <c r="F80" s="47"/>
      <c r="G80" s="47"/>
      <c r="H80" s="47"/>
      <c r="I80" s="47"/>
    </row>
    <row r="81" customFormat="false" ht="15" hidden="false" customHeight="false" outlineLevel="0" collapsed="false">
      <c r="A81" s="48"/>
      <c r="B81" s="47"/>
      <c r="C81" s="47"/>
      <c r="D81" s="47"/>
      <c r="E81" s="47"/>
      <c r="F81" s="47"/>
      <c r="G81" s="47"/>
      <c r="H81" s="47"/>
      <c r="I81" s="47"/>
    </row>
    <row r="82" customFormat="false" ht="15" hidden="false" customHeight="false" outlineLevel="0" collapsed="false">
      <c r="A82" s="48"/>
      <c r="B82" s="47"/>
      <c r="C82" s="47"/>
      <c r="D82" s="47"/>
      <c r="E82" s="47"/>
      <c r="F82" s="47"/>
      <c r="G82" s="47"/>
      <c r="H82" s="47"/>
      <c r="I82" s="47"/>
    </row>
    <row r="83" customFormat="false" ht="15" hidden="false" customHeight="false" outlineLevel="0" collapsed="false">
      <c r="A83" s="48"/>
      <c r="B83" s="47"/>
      <c r="C83" s="47"/>
      <c r="D83" s="47"/>
      <c r="E83" s="47"/>
      <c r="F83" s="47"/>
      <c r="G83" s="47"/>
      <c r="H83" s="47"/>
      <c r="I83" s="47"/>
    </row>
    <row r="84" customFormat="false" ht="15" hidden="false" customHeight="false" outlineLevel="0" collapsed="false">
      <c r="A84" s="48"/>
      <c r="B84" s="47"/>
      <c r="C84" s="47"/>
      <c r="D84" s="47"/>
      <c r="E84" s="47"/>
      <c r="F84" s="47"/>
      <c r="G84" s="47"/>
      <c r="H84" s="47"/>
      <c r="I84" s="47"/>
    </row>
    <row r="85" customFormat="false" ht="15" hidden="false" customHeight="false" outlineLevel="0" collapsed="false">
      <c r="A85" s="48"/>
      <c r="B85" s="47"/>
      <c r="C85" s="47"/>
      <c r="D85" s="47"/>
      <c r="E85" s="47"/>
      <c r="F85" s="47"/>
      <c r="G85" s="47"/>
      <c r="H85" s="47"/>
      <c r="I85" s="47"/>
    </row>
    <row r="86" customFormat="false" ht="15" hidden="false" customHeight="false" outlineLevel="0" collapsed="false">
      <c r="A86" s="48"/>
      <c r="B86" s="47"/>
      <c r="C86" s="47"/>
      <c r="D86" s="47"/>
      <c r="E86" s="47"/>
      <c r="F86" s="47"/>
      <c r="G86" s="47"/>
      <c r="H86" s="47"/>
      <c r="I86" s="47"/>
    </row>
    <row r="87" customFormat="false" ht="15" hidden="false" customHeight="false" outlineLevel="0" collapsed="false">
      <c r="A87" s="48"/>
      <c r="B87" s="47"/>
      <c r="C87" s="47"/>
      <c r="D87" s="47"/>
      <c r="E87" s="47"/>
      <c r="F87" s="47"/>
      <c r="G87" s="47"/>
      <c r="H87" s="47"/>
      <c r="I87" s="47"/>
    </row>
    <row r="88" customFormat="false" ht="15" hidden="false" customHeight="false" outlineLevel="0" collapsed="false">
      <c r="A88" s="48"/>
      <c r="B88" s="47"/>
      <c r="C88" s="47"/>
      <c r="D88" s="47"/>
      <c r="E88" s="47"/>
      <c r="F88" s="47"/>
      <c r="G88" s="47"/>
      <c r="H88" s="47"/>
      <c r="I88" s="47"/>
    </row>
    <row r="89" customFormat="false" ht="15" hidden="false" customHeight="false" outlineLevel="0" collapsed="false">
      <c r="A89" s="48"/>
      <c r="B89" s="47"/>
      <c r="C89" s="47"/>
      <c r="D89" s="47"/>
      <c r="E89" s="47"/>
      <c r="F89" s="47"/>
      <c r="G89" s="47"/>
      <c r="H89" s="47"/>
      <c r="I89" s="47"/>
    </row>
    <row r="90" customFormat="false" ht="15" hidden="false" customHeight="false" outlineLevel="0" collapsed="false">
      <c r="A90" s="48"/>
      <c r="B90" s="47"/>
      <c r="C90" s="47"/>
      <c r="D90" s="47"/>
      <c r="E90" s="47"/>
      <c r="F90" s="47"/>
      <c r="G90" s="47"/>
      <c r="H90" s="47"/>
      <c r="I90" s="47"/>
    </row>
    <row r="91" customFormat="false" ht="15" hidden="false" customHeight="false" outlineLevel="0" collapsed="false">
      <c r="A91" s="48"/>
      <c r="B91" s="47"/>
      <c r="C91" s="47"/>
      <c r="D91" s="47"/>
      <c r="E91" s="47"/>
      <c r="F91" s="47"/>
      <c r="G91" s="47"/>
      <c r="H91" s="47"/>
      <c r="I91" s="47"/>
    </row>
    <row r="92" customFormat="false" ht="15" hidden="false" customHeight="false" outlineLevel="0" collapsed="false">
      <c r="A92" s="48"/>
      <c r="B92" s="47"/>
      <c r="C92" s="47"/>
      <c r="D92" s="47"/>
      <c r="E92" s="47"/>
      <c r="F92" s="47"/>
      <c r="G92" s="47"/>
      <c r="H92" s="47"/>
      <c r="I92" s="47"/>
    </row>
    <row r="93" customFormat="false" ht="15" hidden="false" customHeight="false" outlineLevel="0" collapsed="false">
      <c r="A93" s="48"/>
      <c r="B93" s="47"/>
      <c r="C93" s="47"/>
      <c r="D93" s="47"/>
      <c r="E93" s="47"/>
      <c r="F93" s="47"/>
      <c r="G93" s="47"/>
      <c r="H93" s="47"/>
      <c r="I93" s="47"/>
    </row>
    <row r="94" customFormat="false" ht="15" hidden="false" customHeight="false" outlineLevel="0" collapsed="false">
      <c r="A94" s="48"/>
      <c r="B94" s="47"/>
      <c r="C94" s="47"/>
      <c r="D94" s="47"/>
      <c r="E94" s="47"/>
      <c r="F94" s="47"/>
      <c r="G94" s="47"/>
      <c r="H94" s="47"/>
      <c r="I94" s="47"/>
    </row>
    <row r="95" customFormat="false" ht="15" hidden="false" customHeight="false" outlineLevel="0" collapsed="false">
      <c r="A95" s="48"/>
      <c r="B95" s="47"/>
      <c r="C95" s="47"/>
      <c r="D95" s="47"/>
      <c r="E95" s="47"/>
      <c r="F95" s="47"/>
      <c r="G95" s="47"/>
      <c r="H95" s="47"/>
      <c r="I95" s="47"/>
    </row>
    <row r="96" customFormat="false" ht="15" hidden="false" customHeight="false" outlineLevel="0" collapsed="false">
      <c r="A96" s="48"/>
      <c r="B96" s="47"/>
      <c r="C96" s="47"/>
      <c r="D96" s="47"/>
      <c r="E96" s="47"/>
      <c r="F96" s="47"/>
      <c r="G96" s="47"/>
      <c r="H96" s="47"/>
      <c r="I96" s="47"/>
    </row>
    <row r="97" customFormat="false" ht="15" hidden="false" customHeight="false" outlineLevel="0" collapsed="false">
      <c r="A97" s="48"/>
      <c r="B97" s="47"/>
      <c r="C97" s="47"/>
      <c r="D97" s="47"/>
      <c r="E97" s="47"/>
      <c r="F97" s="47"/>
      <c r="G97" s="47"/>
      <c r="H97" s="47"/>
      <c r="I97" s="47"/>
    </row>
    <row r="98" customFormat="false" ht="15" hidden="false" customHeight="false" outlineLevel="0" collapsed="false">
      <c r="A98" s="48"/>
      <c r="B98" s="47"/>
      <c r="C98" s="47"/>
      <c r="D98" s="47"/>
      <c r="E98" s="47"/>
      <c r="F98" s="47"/>
      <c r="G98" s="47"/>
      <c r="H98" s="47"/>
      <c r="I98" s="47"/>
    </row>
    <row r="99" customFormat="false" ht="15" hidden="false" customHeight="false" outlineLevel="0" collapsed="false">
      <c r="A99" s="48"/>
      <c r="B99" s="47"/>
      <c r="C99" s="47"/>
      <c r="D99" s="47"/>
      <c r="E99" s="47"/>
      <c r="F99" s="47"/>
      <c r="G99" s="47"/>
      <c r="H99" s="47"/>
      <c r="I99" s="47"/>
    </row>
    <row r="100" customFormat="false" ht="15" hidden="false" customHeight="false" outlineLevel="0" collapsed="false">
      <c r="A100" s="48"/>
      <c r="B100" s="47"/>
      <c r="C100" s="47"/>
      <c r="D100" s="47"/>
      <c r="E100" s="47"/>
      <c r="F100" s="47"/>
      <c r="G100" s="47"/>
      <c r="H100" s="47"/>
      <c r="I100" s="47"/>
    </row>
    <row r="101" customFormat="false" ht="15" hidden="false" customHeight="false" outlineLevel="0" collapsed="false">
      <c r="A101" s="48"/>
      <c r="B101" s="47"/>
      <c r="C101" s="47"/>
      <c r="D101" s="47"/>
      <c r="E101" s="47"/>
      <c r="F101" s="47"/>
      <c r="G101" s="47"/>
      <c r="H101" s="47"/>
      <c r="I101" s="47"/>
    </row>
    <row r="102" customFormat="false" ht="15" hidden="false" customHeight="false" outlineLevel="0" collapsed="false">
      <c r="A102" s="48"/>
      <c r="B102" s="47"/>
      <c r="C102" s="47"/>
      <c r="D102" s="47"/>
      <c r="E102" s="47"/>
      <c r="F102" s="47"/>
      <c r="G102" s="47"/>
      <c r="H102" s="47"/>
      <c r="I102" s="47"/>
    </row>
    <row r="103" customFormat="false" ht="15" hidden="false" customHeight="false" outlineLevel="0" collapsed="false">
      <c r="A103" s="48"/>
      <c r="B103" s="47"/>
      <c r="C103" s="47"/>
      <c r="D103" s="47"/>
      <c r="E103" s="47"/>
      <c r="F103" s="47"/>
      <c r="G103" s="47"/>
      <c r="H103" s="47"/>
      <c r="I103" s="47"/>
    </row>
    <row r="104" customFormat="false" ht="15" hidden="false" customHeight="false" outlineLevel="0" collapsed="false">
      <c r="A104" s="48"/>
      <c r="B104" s="47"/>
      <c r="C104" s="47"/>
      <c r="D104" s="47"/>
      <c r="E104" s="47"/>
      <c r="F104" s="47"/>
      <c r="G104" s="47"/>
      <c r="H104" s="47"/>
      <c r="I104" s="47"/>
    </row>
  </sheetData>
  <conditionalFormatting sqref="E5:E104">
    <cfRule type="cellIs" priority="2" operator="greaterThan" aboveAverage="0" equalAverage="0" bottom="0" percent="0" rank="0" text="" dxfId="17">
      <formula>0</formula>
    </cfRule>
  </conditionalFormatting>
  <conditionalFormatting sqref="F5:F104">
    <cfRule type="cellIs" priority="3" operator="equal" aboveAverage="0" equalAverage="0" bottom="0" percent="0" rank="0" text="" dxfId="15">
      <formula>"Yes"</formula>
    </cfRule>
    <cfRule type="cellIs" priority="4" operator="equal" aboveAverage="0" equalAverage="0" bottom="0" percent="0" rank="0" text="" dxfId="20">
      <formula>"No"</formula>
    </cfRule>
  </conditionalFormatting>
  <dataValidations count="3">
    <dataValidation allowBlank="true" error="Choose a value from the list (edit the Lists sheet to change the options)." errorStyle="warning" operator="between" showDropDown="false" showErrorMessage="true" showInputMessage="false" sqref="B5:B104" type="list">
      <formula1>Lists!$M$2:$M$11</formula1>
      <formula2>0</formula2>
    </dataValidation>
    <dataValidation allowBlank="true" error="Choose a value from the list (edit the Lists sheet to change the options)." errorStyle="warning" operator="between" showDropDown="false" showErrorMessage="true" showInputMessage="false" sqref="F5:F104" type="list">
      <formula1>Lists!$H$2:$H$3</formula1>
      <formula2>0</formula2>
    </dataValidation>
    <dataValidation allowBlank="true" error="Enter a date (for example 2026-10-17)." errorStyle="warning" operator="greaterThan" showDropDown="false" showErrorMessage="true" showInputMessage="false" sqref="A5:A104"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3" min="3" style="0" width="80"/>
    <col collapsed="false" customWidth="true" hidden="false" outlineLevel="0" max="4" min="4" style="0" width="30"/>
  </cols>
  <sheetData>
    <row r="1" customFormat="false" ht="30" hidden="false" customHeight="true" outlineLevel="0" collapsed="false">
      <c r="A1" s="53" t="s">
        <v>39</v>
      </c>
      <c r="B1" s="54"/>
      <c r="C1" s="54"/>
      <c r="D1" s="54"/>
    </row>
    <row r="2" customFormat="false" ht="15" hidden="false" customHeight="false" outlineLevel="0" collapsed="false">
      <c r="A2" s="3" t="s">
        <v>257</v>
      </c>
    </row>
    <row r="4" customFormat="false" ht="15" hidden="false" customHeight="false" outlineLevel="0" collapsed="false">
      <c r="A4" s="55" t="s">
        <v>258</v>
      </c>
      <c r="B4" s="55" t="s">
        <v>259</v>
      </c>
      <c r="C4" s="55" t="s">
        <v>260</v>
      </c>
      <c r="D4" s="55" t="s">
        <v>261</v>
      </c>
    </row>
    <row r="5" customFormat="false" ht="15" hidden="false" customHeight="false" outlineLevel="0" collapsed="false">
      <c r="A5" s="56" t="s">
        <v>157</v>
      </c>
      <c r="B5" s="6" t="s">
        <v>151</v>
      </c>
      <c r="C5" s="6" t="s">
        <v>262</v>
      </c>
      <c r="D5" s="6" t="s">
        <v>263</v>
      </c>
    </row>
    <row r="6" customFormat="false" ht="15" hidden="false" customHeight="false" outlineLevel="0" collapsed="false">
      <c r="A6" s="56" t="s">
        <v>158</v>
      </c>
      <c r="B6" s="6" t="s">
        <v>151</v>
      </c>
      <c r="C6" s="6" t="s">
        <v>264</v>
      </c>
      <c r="D6" s="6" t="s">
        <v>265</v>
      </c>
    </row>
    <row r="7" customFormat="false" ht="15" hidden="false" customHeight="false" outlineLevel="0" collapsed="false">
      <c r="A7" s="56" t="s">
        <v>159</v>
      </c>
      <c r="B7" s="6" t="s">
        <v>151</v>
      </c>
      <c r="C7" s="6" t="s">
        <v>266</v>
      </c>
      <c r="D7" s="6" t="s">
        <v>267</v>
      </c>
    </row>
    <row r="8" customFormat="false" ht="15" hidden="false" customHeight="false" outlineLevel="0" collapsed="false">
      <c r="A8" s="56" t="s">
        <v>160</v>
      </c>
      <c r="B8" s="6" t="s">
        <v>151</v>
      </c>
      <c r="C8" s="6" t="s">
        <v>268</v>
      </c>
      <c r="D8" s="6" t="s">
        <v>263</v>
      </c>
    </row>
    <row r="9" customFormat="false" ht="15" hidden="false" customHeight="false" outlineLevel="0" collapsed="false">
      <c r="A9" s="56" t="s">
        <v>161</v>
      </c>
      <c r="B9" s="6" t="s">
        <v>151</v>
      </c>
      <c r="C9" s="6" t="s">
        <v>269</v>
      </c>
      <c r="D9" s="6" t="s">
        <v>270</v>
      </c>
    </row>
    <row r="10" customFormat="false" ht="15" hidden="false" customHeight="false" outlineLevel="0" collapsed="false">
      <c r="A10" s="56" t="s">
        <v>162</v>
      </c>
      <c r="B10" s="6" t="s">
        <v>151</v>
      </c>
      <c r="C10" s="6" t="s">
        <v>271</v>
      </c>
      <c r="D10" s="6" t="s">
        <v>272</v>
      </c>
    </row>
    <row r="11" customFormat="false" ht="15" hidden="false" customHeight="false" outlineLevel="0" collapsed="false">
      <c r="A11" s="56" t="s">
        <v>163</v>
      </c>
      <c r="B11" s="6" t="s">
        <v>151</v>
      </c>
      <c r="C11" s="6" t="s">
        <v>273</v>
      </c>
      <c r="D11" s="6" t="s">
        <v>263</v>
      </c>
    </row>
    <row r="12" customFormat="false" ht="15" hidden="false" customHeight="false" outlineLevel="0" collapsed="false">
      <c r="A12" s="56" t="s">
        <v>164</v>
      </c>
      <c r="B12" s="6" t="s">
        <v>151</v>
      </c>
      <c r="C12" s="6" t="s">
        <v>274</v>
      </c>
      <c r="D12" s="6" t="s">
        <v>275</v>
      </c>
    </row>
    <row r="13" customFormat="false" ht="15" hidden="false" customHeight="false" outlineLevel="0" collapsed="false">
      <c r="A13" s="56" t="s">
        <v>165</v>
      </c>
      <c r="B13" s="6" t="s">
        <v>151</v>
      </c>
      <c r="C13" s="6" t="s">
        <v>276</v>
      </c>
      <c r="D13" s="6" t="s">
        <v>265</v>
      </c>
    </row>
    <row r="14" customFormat="false" ht="15" hidden="false" customHeight="false" outlineLevel="0" collapsed="false">
      <c r="A14" s="56" t="s">
        <v>166</v>
      </c>
      <c r="B14" s="6" t="s">
        <v>151</v>
      </c>
      <c r="C14" s="6" t="s">
        <v>277</v>
      </c>
      <c r="D14" s="6" t="s">
        <v>278</v>
      </c>
    </row>
    <row r="15" customFormat="false" ht="15" hidden="false" customHeight="false" outlineLevel="0" collapsed="false">
      <c r="A15" s="56" t="s">
        <v>167</v>
      </c>
      <c r="B15" s="6" t="s">
        <v>151</v>
      </c>
      <c r="C15" s="6" t="s">
        <v>279</v>
      </c>
      <c r="D15" s="6" t="s">
        <v>280</v>
      </c>
    </row>
    <row r="16" customFormat="false" ht="23.85" hidden="false" customHeight="false" outlineLevel="0" collapsed="false">
      <c r="A16" s="56" t="s">
        <v>168</v>
      </c>
      <c r="B16" s="6" t="s">
        <v>151</v>
      </c>
      <c r="C16" s="6" t="s">
        <v>281</v>
      </c>
      <c r="D16" s="6" t="s">
        <v>282</v>
      </c>
    </row>
    <row r="17" customFormat="false" ht="23.85" hidden="false" customHeight="false" outlineLevel="0" collapsed="false">
      <c r="A17" s="57" t="s">
        <v>169</v>
      </c>
      <c r="B17" s="6" t="s">
        <v>152</v>
      </c>
      <c r="C17" s="6" t="s">
        <v>283</v>
      </c>
      <c r="D17" s="6" t="s">
        <v>284</v>
      </c>
    </row>
    <row r="18" customFormat="false" ht="15" hidden="false" customHeight="false" outlineLevel="0" collapsed="false">
      <c r="A18" s="57" t="s">
        <v>170</v>
      </c>
      <c r="B18" s="6" t="s">
        <v>152</v>
      </c>
      <c r="C18" s="6" t="s">
        <v>285</v>
      </c>
      <c r="D18" s="6" t="s">
        <v>263</v>
      </c>
    </row>
    <row r="19" customFormat="false" ht="15" hidden="false" customHeight="false" outlineLevel="0" collapsed="false">
      <c r="A19" s="57" t="s">
        <v>171</v>
      </c>
      <c r="B19" s="6" t="s">
        <v>152</v>
      </c>
      <c r="C19" s="6" t="s">
        <v>286</v>
      </c>
      <c r="D19" s="6" t="s">
        <v>263</v>
      </c>
    </row>
    <row r="20" customFormat="false" ht="23.85" hidden="false" customHeight="false" outlineLevel="0" collapsed="false">
      <c r="A20" s="57" t="s">
        <v>172</v>
      </c>
      <c r="B20" s="6" t="s">
        <v>152</v>
      </c>
      <c r="C20" s="6" t="s">
        <v>287</v>
      </c>
      <c r="D20" s="6" t="s">
        <v>288</v>
      </c>
    </row>
    <row r="21" customFormat="false" ht="23.85" hidden="false" customHeight="false" outlineLevel="0" collapsed="false">
      <c r="A21" s="57" t="s">
        <v>173</v>
      </c>
      <c r="B21" s="6" t="s">
        <v>152</v>
      </c>
      <c r="C21" s="6" t="s">
        <v>289</v>
      </c>
      <c r="D21" s="6" t="s">
        <v>290</v>
      </c>
    </row>
    <row r="22" customFormat="false" ht="15" hidden="false" customHeight="false" outlineLevel="0" collapsed="false">
      <c r="A22" s="57" t="s">
        <v>174</v>
      </c>
      <c r="B22" s="6" t="s">
        <v>152</v>
      </c>
      <c r="C22" s="6" t="s">
        <v>291</v>
      </c>
      <c r="D22" s="6" t="s">
        <v>263</v>
      </c>
    </row>
    <row r="23" customFormat="false" ht="15" hidden="false" customHeight="false" outlineLevel="0" collapsed="false">
      <c r="A23" s="57" t="s">
        <v>175</v>
      </c>
      <c r="B23" s="6" t="s">
        <v>152</v>
      </c>
      <c r="C23" s="6" t="s">
        <v>292</v>
      </c>
      <c r="D23" s="6" t="s">
        <v>278</v>
      </c>
    </row>
    <row r="24" customFormat="false" ht="15" hidden="false" customHeight="false" outlineLevel="0" collapsed="false">
      <c r="A24" s="57" t="s">
        <v>176</v>
      </c>
      <c r="B24" s="6" t="s">
        <v>152</v>
      </c>
      <c r="C24" s="6" t="s">
        <v>293</v>
      </c>
      <c r="D24" s="6" t="s">
        <v>294</v>
      </c>
    </row>
    <row r="25" customFormat="false" ht="23.85" hidden="false" customHeight="false" outlineLevel="0" collapsed="false">
      <c r="A25" s="57" t="s">
        <v>177</v>
      </c>
      <c r="B25" s="6" t="s">
        <v>152</v>
      </c>
      <c r="C25" s="6" t="s">
        <v>295</v>
      </c>
      <c r="D25" s="6" t="s">
        <v>294</v>
      </c>
    </row>
    <row r="26" customFormat="false" ht="23.85" hidden="false" customHeight="false" outlineLevel="0" collapsed="false">
      <c r="A26" s="58" t="s">
        <v>178</v>
      </c>
      <c r="B26" s="6" t="s">
        <v>153</v>
      </c>
      <c r="C26" s="6" t="s">
        <v>296</v>
      </c>
      <c r="D26" s="6" t="s">
        <v>265</v>
      </c>
    </row>
    <row r="27" customFormat="false" ht="23.85" hidden="false" customHeight="false" outlineLevel="0" collapsed="false">
      <c r="A27" s="58" t="s">
        <v>179</v>
      </c>
      <c r="B27" s="6" t="s">
        <v>153</v>
      </c>
      <c r="C27" s="6" t="s">
        <v>297</v>
      </c>
      <c r="D27" s="6" t="s">
        <v>278</v>
      </c>
    </row>
    <row r="28" customFormat="false" ht="23.85" hidden="false" customHeight="false" outlineLevel="0" collapsed="false">
      <c r="A28" s="58" t="s">
        <v>180</v>
      </c>
      <c r="B28" s="6" t="s">
        <v>153</v>
      </c>
      <c r="C28" s="6" t="s">
        <v>298</v>
      </c>
      <c r="D28" s="6" t="s">
        <v>265</v>
      </c>
    </row>
    <row r="29" customFormat="false" ht="23.85" hidden="false" customHeight="false" outlineLevel="0" collapsed="false">
      <c r="A29" s="58" t="s">
        <v>181</v>
      </c>
      <c r="B29" s="6" t="s">
        <v>153</v>
      </c>
      <c r="C29" s="6" t="s">
        <v>299</v>
      </c>
      <c r="D29" s="6" t="s">
        <v>263</v>
      </c>
    </row>
    <row r="30" customFormat="false" ht="23.85" hidden="false" customHeight="false" outlineLevel="0" collapsed="false">
      <c r="A30" s="58" t="s">
        <v>182</v>
      </c>
      <c r="B30" s="6" t="s">
        <v>153</v>
      </c>
      <c r="C30" s="6" t="s">
        <v>300</v>
      </c>
      <c r="D30" s="6" t="s">
        <v>265</v>
      </c>
    </row>
    <row r="31" customFormat="false" ht="23.85" hidden="false" customHeight="false" outlineLevel="0" collapsed="false">
      <c r="A31" s="58" t="s">
        <v>183</v>
      </c>
      <c r="B31" s="6" t="s">
        <v>153</v>
      </c>
      <c r="C31" s="6" t="s">
        <v>301</v>
      </c>
      <c r="D31" s="6" t="s">
        <v>263</v>
      </c>
    </row>
    <row r="32" customFormat="false" ht="23.85" hidden="false" customHeight="false" outlineLevel="0" collapsed="false">
      <c r="A32" s="58" t="s">
        <v>184</v>
      </c>
      <c r="B32" s="6" t="s">
        <v>153</v>
      </c>
      <c r="C32" s="6" t="s">
        <v>302</v>
      </c>
      <c r="D32" s="6" t="s">
        <v>303</v>
      </c>
    </row>
    <row r="33" customFormat="false" ht="23.85" hidden="false" customHeight="false" outlineLevel="0" collapsed="false">
      <c r="A33" s="58" t="s">
        <v>185</v>
      </c>
      <c r="B33" s="6" t="s">
        <v>153</v>
      </c>
      <c r="C33" s="6" t="s">
        <v>304</v>
      </c>
      <c r="D33" s="6" t="s">
        <v>267</v>
      </c>
    </row>
    <row r="34" customFormat="false" ht="23.85" hidden="false" customHeight="false" outlineLevel="0" collapsed="false">
      <c r="A34" s="58" t="s">
        <v>186</v>
      </c>
      <c r="B34" s="6" t="s">
        <v>153</v>
      </c>
      <c r="C34" s="6" t="s">
        <v>305</v>
      </c>
      <c r="D34" s="6" t="s">
        <v>294</v>
      </c>
    </row>
    <row r="35" customFormat="false" ht="15" hidden="false" customHeight="false" outlineLevel="0" collapsed="false">
      <c r="A35" s="59" t="s">
        <v>187</v>
      </c>
      <c r="B35" s="6" t="s">
        <v>154</v>
      </c>
      <c r="C35" s="6" t="s">
        <v>306</v>
      </c>
      <c r="D35" s="6" t="s">
        <v>265</v>
      </c>
    </row>
    <row r="36" customFormat="false" ht="15" hidden="false" customHeight="false" outlineLevel="0" collapsed="false">
      <c r="A36" s="59" t="s">
        <v>188</v>
      </c>
      <c r="B36" s="6" t="s">
        <v>154</v>
      </c>
      <c r="C36" s="6" t="s">
        <v>307</v>
      </c>
      <c r="D36" s="6" t="s">
        <v>267</v>
      </c>
    </row>
    <row r="37" customFormat="false" ht="15" hidden="false" customHeight="false" outlineLevel="0" collapsed="false">
      <c r="A37" s="59" t="s">
        <v>189</v>
      </c>
      <c r="B37" s="6" t="s">
        <v>154</v>
      </c>
      <c r="C37" s="6" t="s">
        <v>308</v>
      </c>
      <c r="D37" s="6" t="s">
        <v>267</v>
      </c>
    </row>
    <row r="38" customFormat="false" ht="15" hidden="false" customHeight="false" outlineLevel="0" collapsed="false">
      <c r="A38" s="59" t="s">
        <v>190</v>
      </c>
      <c r="B38" s="6" t="s">
        <v>154</v>
      </c>
      <c r="C38" s="6" t="s">
        <v>309</v>
      </c>
      <c r="D38" s="6" t="s">
        <v>267</v>
      </c>
    </row>
    <row r="39" customFormat="false" ht="23.85" hidden="false" customHeight="false" outlineLevel="0" collapsed="false">
      <c r="A39" s="59" t="s">
        <v>191</v>
      </c>
      <c r="B39" s="6" t="s">
        <v>154</v>
      </c>
      <c r="C39" s="6" t="s">
        <v>310</v>
      </c>
      <c r="D39" s="6" t="s">
        <v>267</v>
      </c>
    </row>
    <row r="40" customFormat="false" ht="23.85" hidden="false" customHeight="false" outlineLevel="0" collapsed="false">
      <c r="A40" s="59" t="s">
        <v>192</v>
      </c>
      <c r="B40" s="6" t="s">
        <v>154</v>
      </c>
      <c r="C40" s="6" t="s">
        <v>311</v>
      </c>
      <c r="D40" s="6" t="s">
        <v>267</v>
      </c>
    </row>
    <row r="41" customFormat="false" ht="15" hidden="false" customHeight="false" outlineLevel="0" collapsed="false">
      <c r="A41" s="60" t="s">
        <v>193</v>
      </c>
      <c r="B41" s="6" t="s">
        <v>155</v>
      </c>
      <c r="C41" s="6" t="s">
        <v>312</v>
      </c>
      <c r="D41" s="6" t="s">
        <v>263</v>
      </c>
    </row>
    <row r="42" customFormat="false" ht="15" hidden="false" customHeight="false" outlineLevel="0" collapsed="false">
      <c r="A42" s="60" t="s">
        <v>194</v>
      </c>
      <c r="B42" s="6" t="s">
        <v>155</v>
      </c>
      <c r="C42" s="6" t="s">
        <v>313</v>
      </c>
      <c r="D42" s="6" t="s">
        <v>263</v>
      </c>
    </row>
    <row r="43" customFormat="false" ht="15" hidden="false" customHeight="false" outlineLevel="0" collapsed="false">
      <c r="A43" s="60" t="s">
        <v>195</v>
      </c>
      <c r="B43" s="6" t="s">
        <v>155</v>
      </c>
      <c r="C43" s="6" t="s">
        <v>314</v>
      </c>
      <c r="D43" s="6" t="s">
        <v>263</v>
      </c>
    </row>
    <row r="44" customFormat="false" ht="15" hidden="false" customHeight="false" outlineLevel="0" collapsed="false">
      <c r="A44" s="60" t="s">
        <v>196</v>
      </c>
      <c r="B44" s="6" t="s">
        <v>155</v>
      </c>
      <c r="C44" s="6" t="s">
        <v>315</v>
      </c>
      <c r="D44" s="6" t="s">
        <v>265</v>
      </c>
    </row>
    <row r="45" customFormat="false" ht="15" hidden="false" customHeight="false" outlineLevel="0" collapsed="false">
      <c r="A45" s="60" t="s">
        <v>197</v>
      </c>
      <c r="B45" s="6" t="s">
        <v>155</v>
      </c>
      <c r="C45" s="6" t="s">
        <v>316</v>
      </c>
      <c r="D45" s="6" t="s">
        <v>265</v>
      </c>
    </row>
    <row r="46" customFormat="false" ht="15" hidden="false" customHeight="false" outlineLevel="0" collapsed="false">
      <c r="A46" s="60" t="s">
        <v>198</v>
      </c>
      <c r="B46" s="6" t="s">
        <v>155</v>
      </c>
      <c r="C46" s="6" t="s">
        <v>317</v>
      </c>
      <c r="D46" s="6" t="s">
        <v>267</v>
      </c>
    </row>
    <row r="47" customFormat="false" ht="23.85" hidden="false" customHeight="false" outlineLevel="0" collapsed="false">
      <c r="A47" s="60" t="s">
        <v>199</v>
      </c>
      <c r="B47" s="6" t="s">
        <v>155</v>
      </c>
      <c r="C47" s="6" t="s">
        <v>318</v>
      </c>
      <c r="D47" s="6" t="s">
        <v>267</v>
      </c>
    </row>
    <row r="48" customFormat="false" ht="15" hidden="false" customHeight="false" outlineLevel="0" collapsed="false">
      <c r="A48" s="60" t="s">
        <v>200</v>
      </c>
      <c r="B48" s="6" t="s">
        <v>155</v>
      </c>
      <c r="C48" s="6" t="s">
        <v>319</v>
      </c>
      <c r="D48" s="6" t="s">
        <v>263</v>
      </c>
    </row>
    <row r="49" customFormat="false" ht="15" hidden="false" customHeight="false" outlineLevel="0" collapsed="false">
      <c r="A49" s="60" t="s">
        <v>201</v>
      </c>
      <c r="B49" s="6" t="s">
        <v>155</v>
      </c>
      <c r="C49" s="6" t="s">
        <v>320</v>
      </c>
      <c r="D49" s="6" t="s">
        <v>278</v>
      </c>
    </row>
    <row r="50" customFormat="false" ht="15" hidden="false" customHeight="false" outlineLevel="0" collapsed="false">
      <c r="A50" s="61" t="s">
        <v>202</v>
      </c>
      <c r="B50" s="6" t="s">
        <v>156</v>
      </c>
      <c r="C50" s="6" t="s">
        <v>321</v>
      </c>
      <c r="D50" s="6" t="s">
        <v>322</v>
      </c>
    </row>
    <row r="51" customFormat="false" ht="23.85" hidden="false" customHeight="false" outlineLevel="0" collapsed="false">
      <c r="A51" s="61" t="s">
        <v>203</v>
      </c>
      <c r="B51" s="6" t="s">
        <v>156</v>
      </c>
      <c r="C51" s="6" t="s">
        <v>323</v>
      </c>
      <c r="D51" s="6" t="s">
        <v>278</v>
      </c>
    </row>
    <row r="52" customFormat="false" ht="15" hidden="false" customHeight="false" outlineLevel="0" collapsed="false">
      <c r="A52" s="61" t="s">
        <v>204</v>
      </c>
      <c r="B52" s="6" t="s">
        <v>156</v>
      </c>
      <c r="C52" s="6" t="s">
        <v>324</v>
      </c>
      <c r="D52" s="6" t="s">
        <v>263</v>
      </c>
    </row>
    <row r="53" customFormat="false" ht="15" hidden="false" customHeight="false" outlineLevel="0" collapsed="false">
      <c r="A53" s="61" t="s">
        <v>205</v>
      </c>
      <c r="B53" s="6" t="s">
        <v>156</v>
      </c>
      <c r="C53" s="6" t="s">
        <v>325</v>
      </c>
      <c r="D53" s="6" t="s">
        <v>278</v>
      </c>
    </row>
    <row r="54" customFormat="false" ht="15" hidden="false" customHeight="false" outlineLevel="0" collapsed="false">
      <c r="A54" s="61" t="s">
        <v>206</v>
      </c>
      <c r="B54" s="6" t="s">
        <v>156</v>
      </c>
      <c r="C54" s="6" t="s">
        <v>326</v>
      </c>
      <c r="D54" s="6" t="s">
        <v>278</v>
      </c>
    </row>
    <row r="55" customFormat="false" ht="15" hidden="false" customHeight="false" outlineLevel="0" collapsed="false">
      <c r="A55" s="61" t="s">
        <v>207</v>
      </c>
      <c r="B55" s="6" t="s">
        <v>156</v>
      </c>
      <c r="C55" s="6" t="s">
        <v>327</v>
      </c>
      <c r="D55" s="6" t="s">
        <v>328</v>
      </c>
    </row>
    <row r="56" customFormat="false" ht="15" hidden="false" customHeight="false" outlineLevel="0" collapsed="false">
      <c r="A56" s="61" t="s">
        <v>208</v>
      </c>
      <c r="B56" s="6" t="s">
        <v>156</v>
      </c>
      <c r="C56" s="6" t="s">
        <v>329</v>
      </c>
      <c r="D56" s="6" t="s">
        <v>278</v>
      </c>
    </row>
    <row r="57" customFormat="false" ht="15" hidden="false" customHeight="false" outlineLevel="0" collapsed="false">
      <c r="A57" s="61" t="s">
        <v>209</v>
      </c>
      <c r="B57" s="6" t="s">
        <v>156</v>
      </c>
      <c r="C57" s="6" t="s">
        <v>330</v>
      </c>
      <c r="D57" s="6"/>
    </row>
    <row r="59" customFormat="false" ht="15" hidden="false" customHeight="false" outlineLevel="0" collapsed="false">
      <c r="A59" s="62" t="s">
        <v>331</v>
      </c>
      <c r="B59" s="54"/>
      <c r="C59" s="54"/>
      <c r="D59" s="54"/>
    </row>
    <row r="60" customFormat="false" ht="15" hidden="false" customHeight="true" outlineLevel="0" collapsed="false">
      <c r="A60" s="5" t="s">
        <v>332</v>
      </c>
      <c r="B60" s="6" t="s">
        <v>333</v>
      </c>
      <c r="C60" s="6"/>
      <c r="D60" s="6"/>
    </row>
    <row r="61" customFormat="false" ht="15" hidden="false" customHeight="true" outlineLevel="0" collapsed="false">
      <c r="A61" s="5" t="s">
        <v>334</v>
      </c>
      <c r="B61" s="6" t="s">
        <v>335</v>
      </c>
      <c r="C61" s="6"/>
      <c r="D61" s="6"/>
    </row>
    <row r="62" customFormat="false" ht="15" hidden="false" customHeight="true" outlineLevel="0" collapsed="false">
      <c r="A62" s="5" t="s">
        <v>336</v>
      </c>
      <c r="B62" s="6" t="s">
        <v>337</v>
      </c>
      <c r="C62" s="6"/>
      <c r="D62" s="6"/>
    </row>
    <row r="63" customFormat="false" ht="15" hidden="false" customHeight="true" outlineLevel="0" collapsed="false">
      <c r="A63" s="5" t="s">
        <v>338</v>
      </c>
      <c r="B63" s="6" t="s">
        <v>339</v>
      </c>
      <c r="C63" s="6"/>
      <c r="D63" s="6"/>
    </row>
  </sheetData>
  <mergeCells count="4">
    <mergeCell ref="B60:D60"/>
    <mergeCell ref="B61:D61"/>
    <mergeCell ref="B62:D62"/>
    <mergeCell ref="B63:D63"/>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6"/>
    <col collapsed="false" customWidth="true" hidden="false" outlineLevel="0" max="3" min="3" style="0" width="70"/>
    <col collapsed="false" customWidth="true" hidden="false" outlineLevel="0" max="4" min="4" style="0" width="20"/>
  </cols>
  <sheetData>
    <row r="1" customFormat="false" ht="30" hidden="false" customHeight="true" outlineLevel="0" collapsed="false">
      <c r="A1" s="63" t="s">
        <v>41</v>
      </c>
      <c r="B1" s="64"/>
      <c r="C1" s="64"/>
      <c r="D1" s="64"/>
    </row>
    <row r="2" customFormat="false" ht="15" hidden="false" customHeight="false" outlineLevel="0" collapsed="false">
      <c r="A2" s="3" t="s">
        <v>340</v>
      </c>
    </row>
    <row r="4" customFormat="false" ht="15" hidden="false" customHeight="false" outlineLevel="0" collapsed="false">
      <c r="A4" s="65" t="s">
        <v>341</v>
      </c>
      <c r="B4" s="64"/>
      <c r="C4" s="64"/>
      <c r="D4" s="64"/>
    </row>
    <row r="5" customFormat="false" ht="15" hidden="false" customHeight="false" outlineLevel="0" collapsed="false">
      <c r="A5" s="42" t="s">
        <v>169</v>
      </c>
      <c r="B5" s="42" t="s">
        <v>342</v>
      </c>
      <c r="C5" s="42" t="s">
        <v>343</v>
      </c>
      <c r="D5" s="42" t="s">
        <v>71</v>
      </c>
    </row>
    <row r="6" customFormat="false" ht="23.85" hidden="false" customHeight="false" outlineLevel="0" collapsed="false">
      <c r="A6" s="23" t="s">
        <v>106</v>
      </c>
      <c r="B6" s="66" t="n">
        <v>12</v>
      </c>
      <c r="C6" s="6" t="s">
        <v>344</v>
      </c>
      <c r="D6" s="6" t="s">
        <v>345</v>
      </c>
    </row>
    <row r="7" customFormat="false" ht="23.85" hidden="false" customHeight="false" outlineLevel="0" collapsed="false">
      <c r="A7" s="26" t="s">
        <v>109</v>
      </c>
      <c r="B7" s="66" t="n">
        <v>12</v>
      </c>
      <c r="C7" s="6" t="s">
        <v>346</v>
      </c>
      <c r="D7" s="6" t="s">
        <v>345</v>
      </c>
    </row>
    <row r="8" customFormat="false" ht="23.85" hidden="false" customHeight="false" outlineLevel="0" collapsed="false">
      <c r="A8" s="27" t="s">
        <v>112</v>
      </c>
      <c r="B8" s="66" t="n">
        <v>6</v>
      </c>
      <c r="C8" s="6" t="s">
        <v>347</v>
      </c>
      <c r="D8" s="6" t="s">
        <v>345</v>
      </c>
    </row>
    <row r="10" customFormat="false" ht="15" hidden="false" customHeight="false" outlineLevel="0" collapsed="false">
      <c r="A10" s="65" t="s">
        <v>348</v>
      </c>
      <c r="B10" s="64"/>
      <c r="C10" s="64"/>
      <c r="D10" s="64"/>
    </row>
    <row r="11" customFormat="false" ht="15" hidden="false" customHeight="false" outlineLevel="0" collapsed="false">
      <c r="A11" s="42" t="s">
        <v>349</v>
      </c>
      <c r="B11" s="42" t="s">
        <v>350</v>
      </c>
      <c r="C11" s="42" t="s">
        <v>351</v>
      </c>
      <c r="D11" s="42" t="s">
        <v>71</v>
      </c>
    </row>
    <row r="12" customFormat="false" ht="15" hidden="false" customHeight="false" outlineLevel="0" collapsed="false">
      <c r="A12" s="6" t="s">
        <v>352</v>
      </c>
      <c r="B12" s="66" t="n">
        <v>30</v>
      </c>
      <c r="C12" s="6" t="s">
        <v>353</v>
      </c>
      <c r="D12" s="6" t="s">
        <v>328</v>
      </c>
    </row>
    <row r="13" customFormat="false" ht="23.85" hidden="false" customHeight="false" outlineLevel="0" collapsed="false">
      <c r="A13" s="6" t="s">
        <v>354</v>
      </c>
      <c r="B13" s="67" t="n">
        <v>10</v>
      </c>
      <c r="C13" s="6" t="s">
        <v>355</v>
      </c>
      <c r="D13" s="6" t="s">
        <v>356</v>
      </c>
    </row>
    <row r="14" customFormat="false" ht="23.85" hidden="false" customHeight="false" outlineLevel="0" collapsed="false">
      <c r="A14" s="6" t="s">
        <v>357</v>
      </c>
      <c r="B14" s="67" t="s">
        <v>358</v>
      </c>
      <c r="C14" s="6" t="s">
        <v>359</v>
      </c>
      <c r="D14" s="6" t="s">
        <v>356</v>
      </c>
    </row>
    <row r="15" customFormat="false" ht="23.85" hidden="false" customHeight="false" outlineLevel="0" collapsed="false">
      <c r="A15" s="6" t="s">
        <v>360</v>
      </c>
      <c r="B15" s="67" t="s">
        <v>361</v>
      </c>
      <c r="C15" s="6" t="s">
        <v>362</v>
      </c>
      <c r="D15" s="6" t="s">
        <v>363</v>
      </c>
    </row>
    <row r="17" customFormat="false" ht="15" hidden="false" customHeight="false" outlineLevel="0" collapsed="false">
      <c r="A17" s="65" t="s">
        <v>364</v>
      </c>
      <c r="B17" s="64"/>
      <c r="C17" s="64"/>
      <c r="D17" s="64"/>
    </row>
    <row r="18" customFormat="false" ht="15" hidden="false" customHeight="false" outlineLevel="0" collapsed="false">
      <c r="A18" s="5" t="s">
        <v>365</v>
      </c>
      <c r="B18" s="47"/>
      <c r="C18" s="47"/>
    </row>
    <row r="19" customFormat="false" ht="15" hidden="false" customHeight="false" outlineLevel="0" collapsed="false">
      <c r="A19" s="5" t="s">
        <v>366</v>
      </c>
      <c r="B19" s="47"/>
      <c r="C19" s="47"/>
    </row>
    <row r="20" customFormat="false" ht="15" hidden="false" customHeight="false" outlineLevel="0" collapsed="false">
      <c r="A20" s="5" t="s">
        <v>367</v>
      </c>
      <c r="B20" s="48"/>
    </row>
    <row r="21" customFormat="false" ht="15" hidden="false" customHeight="false" outlineLevel="0" collapsed="false">
      <c r="A21" s="5" t="s">
        <v>368</v>
      </c>
      <c r="B21" s="48"/>
    </row>
  </sheetData>
  <mergeCells count="2">
    <mergeCell ref="B18:C18"/>
    <mergeCell ref="B19:C19"/>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M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38"/>
    <col collapsed="false" customWidth="true" hidden="false" outlineLevel="0" max="3" min="3" style="0" width="36"/>
    <col collapsed="false" customWidth="true" hidden="false" outlineLevel="0" max="4" min="4" style="0" width="21"/>
    <col collapsed="false" customWidth="true" hidden="false" outlineLevel="0" max="6" min="5" style="0" width="14"/>
    <col collapsed="false" customWidth="true" hidden="false" outlineLevel="0" max="7" min="7" style="0" width="16"/>
    <col collapsed="false" customWidth="true" hidden="false" outlineLevel="0" max="9" min="8" style="0" width="14"/>
    <col collapsed="false" customWidth="true" hidden="false" outlineLevel="0" max="10" min="10" style="0" width="15"/>
    <col collapsed="false" customWidth="true" hidden="false" outlineLevel="0" max="12" min="11" style="0" width="14"/>
    <col collapsed="false" customWidth="true" hidden="false" outlineLevel="0" max="13" min="13" style="0" width="30"/>
  </cols>
  <sheetData>
    <row r="1" customFormat="false" ht="15" hidden="false" customHeight="false" outlineLevel="0" collapsed="false">
      <c r="A1" s="68" t="s">
        <v>160</v>
      </c>
      <c r="B1" s="68" t="s">
        <v>369</v>
      </c>
      <c r="C1" s="68" t="s">
        <v>370</v>
      </c>
      <c r="D1" s="68" t="s">
        <v>371</v>
      </c>
      <c r="E1" s="68" t="s">
        <v>372</v>
      </c>
      <c r="F1" s="68" t="s">
        <v>373</v>
      </c>
      <c r="G1" s="68" t="s">
        <v>171</v>
      </c>
      <c r="H1" s="68" t="s">
        <v>374</v>
      </c>
      <c r="I1" s="68" t="s">
        <v>375</v>
      </c>
      <c r="J1" s="68" t="s">
        <v>376</v>
      </c>
      <c r="K1" s="68" t="s">
        <v>377</v>
      </c>
      <c r="L1" s="68" t="s">
        <v>204</v>
      </c>
      <c r="M1" s="68" t="s">
        <v>71</v>
      </c>
    </row>
    <row r="2" customFormat="false" ht="15" hidden="false" customHeight="false" outlineLevel="0" collapsed="false">
      <c r="A2" s="0" t="s">
        <v>120</v>
      </c>
      <c r="B2" s="0" t="s">
        <v>119</v>
      </c>
      <c r="C2" s="0" t="s">
        <v>378</v>
      </c>
      <c r="D2" s="0" t="s">
        <v>217</v>
      </c>
      <c r="E2" s="0" t="s">
        <v>106</v>
      </c>
      <c r="F2" s="0" t="s">
        <v>140</v>
      </c>
      <c r="G2" s="0" t="s">
        <v>108</v>
      </c>
      <c r="H2" s="0" t="s">
        <v>379</v>
      </c>
      <c r="I2" s="0" t="s">
        <v>380</v>
      </c>
      <c r="J2" s="0" t="s">
        <v>381</v>
      </c>
      <c r="K2" s="0" t="s">
        <v>121</v>
      </c>
      <c r="L2" s="0" t="s">
        <v>107</v>
      </c>
      <c r="M2" s="0" t="s">
        <v>382</v>
      </c>
    </row>
    <row r="3" customFormat="false" ht="15" hidden="false" customHeight="false" outlineLevel="0" collapsed="false">
      <c r="A3" s="0" t="s">
        <v>123</v>
      </c>
      <c r="B3" s="0" t="s">
        <v>122</v>
      </c>
      <c r="C3" s="0" t="s">
        <v>383</v>
      </c>
      <c r="D3" s="0" t="s">
        <v>384</v>
      </c>
      <c r="E3" s="0" t="s">
        <v>109</v>
      </c>
      <c r="F3" s="0" t="s">
        <v>143</v>
      </c>
      <c r="G3" s="0" t="s">
        <v>111</v>
      </c>
      <c r="H3" s="0" t="s">
        <v>218</v>
      </c>
      <c r="I3" s="0" t="s">
        <v>385</v>
      </c>
      <c r="J3" s="0" t="s">
        <v>240</v>
      </c>
      <c r="K3" s="0" t="s">
        <v>124</v>
      </c>
      <c r="L3" s="0" t="s">
        <v>110</v>
      </c>
      <c r="M3" s="0" t="s">
        <v>386</v>
      </c>
    </row>
    <row r="4" customFormat="false" ht="15" hidden="false" customHeight="false" outlineLevel="0" collapsed="false">
      <c r="A4" s="0" t="s">
        <v>126</v>
      </c>
      <c r="B4" s="0" t="s">
        <v>125</v>
      </c>
      <c r="C4" s="0" t="s">
        <v>387</v>
      </c>
      <c r="D4" s="0" t="s">
        <v>380</v>
      </c>
      <c r="E4" s="0" t="s">
        <v>112</v>
      </c>
      <c r="F4" s="0" t="s">
        <v>146</v>
      </c>
      <c r="G4" s="0" t="s">
        <v>114</v>
      </c>
      <c r="I4" s="0" t="s">
        <v>220</v>
      </c>
      <c r="J4" s="0" t="s">
        <v>388</v>
      </c>
      <c r="K4" s="0" t="s">
        <v>127</v>
      </c>
      <c r="L4" s="0" t="s">
        <v>113</v>
      </c>
      <c r="M4" s="0" t="s">
        <v>389</v>
      </c>
    </row>
    <row r="5" customFormat="false" ht="15" hidden="false" customHeight="false" outlineLevel="0" collapsed="false">
      <c r="A5" s="0" t="s">
        <v>129</v>
      </c>
      <c r="B5" s="0" t="s">
        <v>128</v>
      </c>
      <c r="C5" s="0" t="s">
        <v>390</v>
      </c>
      <c r="D5" s="0" t="s">
        <v>391</v>
      </c>
      <c r="I5" s="0" t="s">
        <v>392</v>
      </c>
      <c r="J5" s="0" t="s">
        <v>393</v>
      </c>
      <c r="K5" s="0" t="s">
        <v>130</v>
      </c>
      <c r="L5" s="0" t="s">
        <v>115</v>
      </c>
      <c r="M5" s="0" t="s">
        <v>394</v>
      </c>
    </row>
    <row r="6" customFormat="false" ht="15" hidden="false" customHeight="false" outlineLevel="0" collapsed="false">
      <c r="B6" s="0" t="s">
        <v>131</v>
      </c>
      <c r="C6" s="0" t="s">
        <v>395</v>
      </c>
      <c r="D6" s="0" t="s">
        <v>396</v>
      </c>
      <c r="J6" s="0" t="s">
        <v>397</v>
      </c>
      <c r="K6" s="0" t="s">
        <v>132</v>
      </c>
      <c r="M6" s="0" t="s">
        <v>398</v>
      </c>
    </row>
    <row r="7" customFormat="false" ht="15" hidden="false" customHeight="false" outlineLevel="0" collapsed="false">
      <c r="B7" s="0" t="s">
        <v>133</v>
      </c>
      <c r="C7" s="0" t="s">
        <v>213</v>
      </c>
      <c r="J7" s="0" t="s">
        <v>399</v>
      </c>
      <c r="K7" s="0" t="s">
        <v>134</v>
      </c>
      <c r="M7" s="0" t="s">
        <v>400</v>
      </c>
    </row>
    <row r="8" customFormat="false" ht="15" hidden="false" customHeight="false" outlineLevel="0" collapsed="false">
      <c r="B8" s="0" t="s">
        <v>135</v>
      </c>
      <c r="C8" s="0" t="s">
        <v>401</v>
      </c>
      <c r="M8" s="0" t="s">
        <v>402</v>
      </c>
    </row>
    <row r="9" customFormat="false" ht="15" hidden="false" customHeight="false" outlineLevel="0" collapsed="false">
      <c r="B9" s="0" t="s">
        <v>138</v>
      </c>
      <c r="M9" s="0" t="s">
        <v>403</v>
      </c>
    </row>
    <row r="10" customFormat="false" ht="15" hidden="false" customHeight="false" outlineLevel="0" collapsed="false">
      <c r="B10" s="0" t="s">
        <v>141</v>
      </c>
      <c r="M10" s="0" t="s">
        <v>404</v>
      </c>
    </row>
    <row r="11" customFormat="false" ht="15" hidden="false" customHeight="false" outlineLevel="0" collapsed="false">
      <c r="B11" s="0" t="s">
        <v>144</v>
      </c>
      <c r="M11" s="0" t="s">
        <v>405</v>
      </c>
    </row>
    <row r="12" customFormat="false" ht="15" hidden="false" customHeight="false" outlineLevel="0" collapsed="false">
      <c r="B12" s="0" t="s">
        <v>147</v>
      </c>
    </row>
    <row r="13" customFormat="false" ht="15" hidden="false" customHeight="false" outlineLevel="0" collapsed="false">
      <c r="B13" s="0" t="s">
        <v>149</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AI Security Wiki (Nachiket Sathaye)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AI governance</cp:category>
  <dcterms:created xsi:type="dcterms:W3CDTF">2026-10-17T20:20:04Z</dcterms:created>
  <dc:creator>Nachiket Sathaye</dc:creator>
  <dc:description>Copyright (c) 2026 Nachiket Sathaye. Licensed under CC BY-SA 4.0: https://creativecommons.org/licenses/by-sa/4.0/. Source: https://nachi065.github.io/AI-Security-Wiki/</dc:description>
  <cp:keywords>AI inventory AI governance AI-CTRL-011 CC BY-SA 4.0</cp:keywords>
  <dc:language>en-US</dc:language>
  <cp:lastModifiedBy>Nachiket Sathaye</cp:lastModifiedBy>
  <dcterms:modified xsi:type="dcterms:W3CDTF">2026-10-17T20:20:05Z</dcterms:modified>
  <cp:revision>0</cp:revision>
  <dc:subject>Inventory of AI systems, models and agents built from the AI Security Wiki</dc:subject>
  <dc:title>AI System Inventory</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Copyright (c) 2026 Nachiket Sathaye</vt:lpwstr>
  </property>
  <property fmtid="{D5CDD505-2E9C-101B-9397-08002B2CF9AE}" pid="3" name="License">
    <vt:lpwstr>CC BY-SA 4.0</vt:lpwstr>
  </property>
  <property fmtid="{D5CDD505-2E9C-101B-9397-08002B2CF9AE}" pid="4" name="License URL">
    <vt:lpwstr>https://creativecommons.org/licenses/by-sa/4.0/</vt:lpwstr>
  </property>
  <property fmtid="{D5CDD505-2E9C-101B-9397-08002B2CF9AE}" pid="5" name="Source">
    <vt:lpwstr>https://nachi065.github.io/AI-Security-Wiki/</vt:lpwstr>
  </property>
</Properties>
</file>