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2.xml.rels" ContentType="application/vnd.openxmlformats-package.relationships+xml"/>
  <Override PartName="/xl/worksheets/_rels/sheet1.xml.rels" ContentType="application/vnd.openxmlformats-package.relationships+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3"/>
  </bookViews>
  <sheets>
    <sheet name="README" sheetId="1" state="visible" r:id="rId3"/>
    <sheet name="License" sheetId="2" state="visible" r:id="rId4"/>
    <sheet name="Summary" sheetId="3" state="visible" r:id="rId5"/>
    <sheet name="Settings" sheetId="4" state="visible" r:id="rId6"/>
    <sheet name="Scoring" sheetId="5" state="visible" r:id="rId7"/>
    <sheet name="Domain Checklist" sheetId="6" state="visible" r:id="rId8"/>
    <sheet name="Vendor Evidence" sheetId="7" state="visible" r:id="rId9"/>
    <sheet name="Supplier Due Diligence" sheetId="8" state="visible" r:id="rId10"/>
    <sheet name="PoC and Recommendation" sheetId="9" state="visible" r:id="rId11"/>
    <sheet name="Lists" sheetId="10" state="visible" r:id="rId12"/>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<sst xmlns="http://schemas.openxmlformats.org/spreadsheetml/2006/main" count="635" uniqueCount="455">
  <si>
    <t xml:space="preserve">AI Security Vendor Evaluation Scorecard</t>
  </si>
  <si>
    <t xml:space="preserve">Built from the AI Security Wiki (https://nachi065.github.io/AI-Security-Wiki/) on 17 October 2026. Version 1.0.</t>
  </si>
  <si>
    <t xml:space="preserve">Read first</t>
  </si>
  <si>
    <t xml:space="preserve">What this is</t>
  </si>
  <si>
    <t xml:space="preserve">A scorecard to compare up to 5 AI security products on the wiki's eight evaluation domains, plus the wiki's required vendor evidence, PoC decision notes, final recommendation and a supplier due-diligence questionnaire merged from the GCC and EU addenda.</t>
  </si>
  <si>
    <t xml:space="preserve">Vendor-neutral</t>
  </si>
  <si>
    <t xml:space="preserve">No vendor is named or pre-scored. Every score must come from your own PoC or documented evidence.</t>
  </si>
  <si>
    <t xml:space="preserve">Defaults to agree</t>
  </si>
  <si>
    <t xml:space="preserve">Domain weights (equal) and the flag score (2) are workbook defaults (orange cells on Settings). The wiki gives the 0 to 5 scale and the checklist but no weights.</t>
  </si>
  <si>
    <t xml:space="preserve">Not legal advice</t>
  </si>
  <si>
    <t xml:space="preserve">The due-diligence questions come from the wiki's GCC and EU T03 pages, which say their regional citations come from secondary sources and must be verified.</t>
  </si>
  <si>
    <t xml:space="preserve">How to use</t>
  </si>
  <si>
    <t xml:space="preserve">1. Settings</t>
  </si>
  <si>
    <t xml:space="preserve">Name the vendors, agree the domain weights (0 removes a domain), and choose which regional questions apply.</t>
  </si>
  <si>
    <t xml:space="preserve">2. Domain Checklist</t>
  </si>
  <si>
    <t xml:space="preserve">Use it to plan the PoC: what to validate and the evidence each domain needs.</t>
  </si>
  <si>
    <t xml:space="preserve">3. Scoring</t>
  </si>
  <si>
    <t xml:space="preserve">Score each vendor 0 to 5 per domain, with the evidence behind each score. The weighted score and rank are calculated from the domains you scored.</t>
  </si>
  <si>
    <t xml:space="preserve">4. Vendor Evidence</t>
  </si>
  <si>
    <t xml:space="preserve">Record which required evidence items each vendor supplied.</t>
  </si>
  <si>
    <t xml:space="preserve">5. Supplier Due Diligence</t>
  </si>
  <si>
    <t xml:space="preserve">For the shortlisted supplier, answer the questionnaire and check the contract clauses. Copy the sheet for each supplier.</t>
  </si>
  <si>
    <t xml:space="preserve">6. PoC and Recommendation</t>
  </si>
  <si>
    <t xml:space="preserve">Record the PoC decision notes and the final recommendation for each vendor.</t>
  </si>
  <si>
    <t xml:space="preserve">7. Summary</t>
  </si>
  <si>
    <t xml:space="preserve">One page for procurement and management.</t>
  </si>
  <si>
    <t xml:space="preserve">Colour legend</t>
  </si>
  <si>
    <t xml:space="preserve">Yellow cells</t>
  </si>
  <si>
    <t xml:space="preserve">Enter or choose a value.</t>
  </si>
  <si>
    <t xml:space="preserve">Grey cells</t>
  </si>
  <si>
    <t xml:space="preserve">Calculated. Do not overwrite.</t>
  </si>
  <si>
    <t xml:space="preserve">Orange cells (Settings)</t>
  </si>
  <si>
    <t xml:space="preserve">Workbook defaults awaiting agreement.</t>
  </si>
  <si>
    <t xml:space="preserve">Score colours</t>
  </si>
  <si>
    <t xml:space="preserve">5 dark green to 0 red, per the wiki scale.</t>
  </si>
  <si>
    <t xml:space="preserve">Sheets</t>
  </si>
  <si>
    <t xml:space="preserve">Summary</t>
  </si>
  <si>
    <t xml:space="preserve">Scores, rank, flags, missing evidence and recommendation for each vendor.</t>
  </si>
  <si>
    <t xml:space="preserve">Scoring</t>
  </si>
  <si>
    <t xml:space="preserve">Domain scores, evidence notes, weighted score, rank and flagged domains.</t>
  </si>
  <si>
    <t xml:space="preserve">Domain Checklist</t>
  </si>
  <si>
    <t xml:space="preserve">What to evaluate, validate and evidence per domain, and the evaluation workflow.</t>
  </si>
  <si>
    <t xml:space="preserve">Vendor Evidence</t>
  </si>
  <si>
    <t xml:space="preserve">The wiki's required vendor evidence list for each vendor.</t>
  </si>
  <si>
    <t xml:space="preserve">PoC and Recommendation</t>
  </si>
  <si>
    <t xml:space="preserve">PoC decision notes and final recommendation, one column per vendor.</t>
  </si>
  <si>
    <t xml:space="preserve">Supplier Due Diligence</t>
  </si>
  <si>
    <t xml:space="preserve">Merged GCC and EU T03 questions, decision and contract clauses.</t>
  </si>
  <si>
    <t xml:space="preserve">Settings</t>
  </si>
  <si>
    <t xml:space="preserve">Vendors, weights, region, flag score and the scoring scale.</t>
  </si>
  <si>
    <t xml:space="preserve">Lists</t>
  </si>
  <si>
    <t xml:space="preserve">Dropdown values.</t>
  </si>
  <si>
    <t xml:space="preserve">License</t>
  </si>
  <si>
    <t xml:space="preserve">Copyright, CC BY-SA 4.0 notice, how to credit, ShareAlike, disclaimer and third-party material.</t>
  </si>
  <si>
    <t xml:space="preserve">Sources (AI Security Wiki pages)</t>
  </si>
  <si>
    <t xml:space="preserve">AI Security Vendor Evaluation Master Framework</t>
  </si>
  <si>
    <t xml:space="preserve">https://nachi065.github.io/AI-Security-Wiki/05_Vendor_Evaluation/11_AI_Security_Vendor_Evaluation_Master_Framework.html</t>
  </si>
  <si>
    <t xml:space="preserve">Vendor Evaluation and Audit Playbook</t>
  </si>
  <si>
    <t xml:space="preserve">https://nachi065.github.io/AI-Security-Wiki/07_Role_Based_Playbooks/15E_Vendor_Evaluation_and_Audit_Playbook.html</t>
  </si>
  <si>
    <t xml:space="preserve">GCC T03 Vendor Due-Diligence Addendum</t>
  </si>
  <si>
    <t xml:space="preserve">https://nachi065.github.io/AI-Security-Wiki/11_GCC_AI_Compliance/T03_Vendor_Due_Diligence_GCC_Addendum.html</t>
  </si>
  <si>
    <t xml:space="preserve">EU T03 Supplier Due-Diligence Addendum</t>
  </si>
  <si>
    <t xml:space="preserve">https://nachi065.github.io/AI-Security-Wiki/12_EU_AI_Compliance/T03_Supplier_Due_Diligence_EU_Addendum.html</t>
  </si>
  <si>
    <t xml:space="preserve">AI Security PoC Test Case Library</t>
  </si>
  <si>
    <t xml:space="preserve">https://nachi065.github.io/AI-Security-Wiki/06_Testing_and_Assurance/13_AI_Security_PoC_Test_Case_Library.html</t>
  </si>
  <si>
    <t xml:space="preserve">AI-CTRL-014 in the Control Objectives Library</t>
  </si>
  <si>
    <t xml:space="preserve">https://nachi065.github.io/AI-Security-Wiki/03_Control_Library/03_AI_Security_Control_Objectives_Library.html#ai-ctrl-014</t>
  </si>
  <si>
    <t xml:space="preserve">AI Security Vendor Evaluation Scorecard Copyright (c) 2026 Nachiket Sathaye. Licensed under CC BY-SA 4.0 (https://creativecommons.org/licenses/by-sa/4.0/). See the License sheet for credit, ShareAlike and third-party terms.</t>
  </si>
  <si>
    <t xml:space="preserve">AI Security Vendor Evaluation Scorecard, version 1.0, 17 October 2026</t>
  </si>
  <si>
    <t xml:space="preserve">License notice</t>
  </si>
  <si>
    <t xml:space="preserve">Work</t>
  </si>
  <si>
    <t xml:space="preserve">Copyright</t>
  </si>
  <si>
    <t xml:space="preserve">Copyright (c) 2026 Nachiket Sathaye.</t>
  </si>
  <si>
    <t xml:space="preserve">This work, AI Security Vendor Evaluation Scorecard, is licensed under the Creative Commons Attribution-ShareAlike 4.0 International License (CC BY-SA 4.0).</t>
  </si>
  <si>
    <t xml:space="preserve">License summary (deed)</t>
  </si>
  <si>
    <t xml:space="preserve">https://creativecommons.org/licenses/by-sa/4.0/</t>
  </si>
  <si>
    <t xml:space="preserve">Full legal code</t>
  </si>
  <si>
    <t xml:space="preserve">https://creativecommons.org/licenses/by-sa/4.0/legalcode.en</t>
  </si>
  <si>
    <t xml:space="preserve">Source</t>
  </si>
  <si>
    <t xml:space="preserve">https://nachi065.github.io/AI-Security-Wiki/</t>
  </si>
  <si>
    <t xml:space="preserve">Repository</t>
  </si>
  <si>
    <t xml:space="preserve">https://github.com/nachi065/AI-Security-Wiki</t>
  </si>
  <si>
    <t xml:space="preserve">How to credit this work</t>
  </si>
  <si>
    <t xml:space="preserve">Credit line</t>
  </si>
  <si>
    <t xml:space="preserve">"AI Security Vendor Evaluation Scorecard" by Nachiket Sathaye, AI Security Wiki (https://nachi065.github.io/AI-Security-Wiki/), licensed under CC BY-SA 4.0 (https://creativecommons.org/licenses/by-sa/4.0/).</t>
  </si>
  <si>
    <t xml:space="preserve">If you change it</t>
  </si>
  <si>
    <t xml:space="preserve">Say that you changed it and keep earlier change notes, for example: "Adapted from AI Security Vendor Evaluation Scorecard by Nachiket Sathaye (https://nachi065.github.io/AI-Security-Wiki/), CC BY-SA 4.0. Changes: set our own weights and added vendor scores."</t>
  </si>
  <si>
    <t xml:space="preserve">Keep these notices</t>
  </si>
  <si>
    <t xml:space="preserve">Keep the copyright notice, this license notice, the disclaimer below and the third-party credits when you share the workbook or a copy of it.</t>
  </si>
  <si>
    <t xml:space="preserve">ShareAlike</t>
  </si>
  <si>
    <t xml:space="preserve">Adapted versions</t>
  </si>
  <si>
    <t xml:space="preserve">If you remix, transform or build on this workbook and share the result, you must license your contributions under CC BY-SA 4.0, a later version of CC BY-SA, or a BY-SA Compatible License listed by Creative Commons at https://creativecommons.org/compatiblelicenses.</t>
  </si>
  <si>
    <t xml:space="preserve">No extra restrictions</t>
  </si>
  <si>
    <t xml:space="preserve">You may not add terms, or apply technical measures such as DRM, that stop others from doing what the license allows.</t>
  </si>
  <si>
    <t xml:space="preserve">Disclaimer</t>
  </si>
  <si>
    <t xml:space="preserve">As-is</t>
  </si>
  <si>
    <t xml:space="preserve">The workbook is offered as-is, without warranties of any kind, and the licensor is not liable for its use, as set out in Section 5 of the license. It is not legal, audit or professional advice. Its examples are illustrative, and its framework and regulatory references are the wiki's own and should be checked against each source.</t>
  </si>
  <si>
    <t xml:space="preserve">Third-party material</t>
  </si>
  <si>
    <t xml:space="preserve">Frameworks and standards</t>
  </si>
  <si>
    <t xml:space="preserve">Framework names, identifiers and short item titles (for example ISO/IEC, NIST, OWASP, MITRE ATLAS, CIS, AICPA SOC 2, FINOS, OECD and laws and regulations) are cited for reference and mapping only. They belong to their owners and are not licensed by this notice. Read the original documents under their own terms.</t>
  </si>
  <si>
    <t xml:space="preserve">Trademarks</t>
  </si>
  <si>
    <t xml:space="preserve">Names and marks of standards bodies and organizations belong to their owners. The license does not grant trademark rights (Section 2(b)(2)).</t>
  </si>
  <si>
    <t xml:space="preserve">Other terms</t>
  </si>
  <si>
    <t xml:space="preserve">To use this workbook under terms other than CC BY-SA 4.0, contact the author through https://github.com/nachi065/AI-Security-Wiki.</t>
  </si>
  <si>
    <t xml:space="preserve">Evaluation Summary</t>
  </si>
  <si>
    <t xml:space="preserve">Calculated from Scoring, Vendor Evidence and PoC and Recommendation.</t>
  </si>
  <si>
    <t xml:space="preserve">Domain</t>
  </si>
  <si>
    <t xml:space="preserve">Browser AI Security</t>
  </si>
  <si>
    <t xml:space="preserve">IDE Security</t>
  </si>
  <si>
    <t xml:space="preserve">Runtime AI Security</t>
  </si>
  <si>
    <t xml:space="preserve">Agentic AI Governance</t>
  </si>
  <si>
    <t xml:space="preserve">Sovereignty</t>
  </si>
  <si>
    <t xml:space="preserve">Auditability</t>
  </si>
  <si>
    <t xml:space="preserve">Integration</t>
  </si>
  <si>
    <t xml:space="preserve">Operational Complexity</t>
  </si>
  <si>
    <t xml:space="preserve">Weighted score (0 to 5)</t>
  </si>
  <si>
    <t xml:space="preserve">Rank</t>
  </si>
  <si>
    <t xml:space="preserve">Flagged domains</t>
  </si>
  <si>
    <t xml:space="preserve">Required evidence missing</t>
  </si>
  <si>
    <t xml:space="preserve">Recommendation</t>
  </si>
  <si>
    <t xml:space="preserve">Name the vendors, set the weight of each domain, and choose which regional due-diligence questions apply. Orange = workbook default to agree.</t>
  </si>
  <si>
    <t xml:space="preserve">Vendors under evaluation</t>
  </si>
  <si>
    <t xml:space="preserve">Vendor</t>
  </si>
  <si>
    <t xml:space="preserve">Name</t>
  </si>
  <si>
    <t xml:space="preserve">Product and version</t>
  </si>
  <si>
    <t xml:space="preserve">Evaluation lead</t>
  </si>
  <si>
    <t xml:space="preserve">Vendor 1</t>
  </si>
  <si>
    <t xml:space="preserve">Vendor 2</t>
  </si>
  <si>
    <t xml:space="preserve">Vendor 3</t>
  </si>
  <si>
    <t xml:space="preserve">Vendor 4</t>
  </si>
  <si>
    <t xml:space="preserve">Vendor 5</t>
  </si>
  <si>
    <t xml:space="preserve">Domain weights (0 = domain not in scope)</t>
  </si>
  <si>
    <t xml:space="preserve">Weight</t>
  </si>
  <si>
    <t xml:space="preserve">Why this weight</t>
  </si>
  <si>
    <t xml:space="preserve">Share of total</t>
  </si>
  <si>
    <t xml:space="preserve">Equal weights are a workbook default. The wiki does not set weights: agree them before scoring and record why.</t>
  </si>
  <si>
    <t xml:space="preserve">Supplier due diligence</t>
  </si>
  <si>
    <t xml:space="preserve">Regional questions to include</t>
  </si>
  <si>
    <t xml:space="preserve">GCC and EU</t>
  </si>
  <si>
    <t xml:space="preserve">Flag a domain when the score is at or below</t>
  </si>
  <si>
    <t xml:space="preserve">Wiki scale: 2 = complementary control likely required, 1 = not suitable, 0 = not available.</t>
  </si>
  <si>
    <t xml:space="preserve">Scoring scale (wiki)</t>
  </si>
  <si>
    <t xml:space="preserve">Score</t>
  </si>
  <si>
    <t xml:space="preserve">Meaning</t>
  </si>
  <si>
    <t xml:space="preserve">Strong capability demonstrated with evidence</t>
  </si>
  <si>
    <t xml:space="preserve">Good capability with minor validation required</t>
  </si>
  <si>
    <t xml:space="preserve">Medium capability; PoC evidence required</t>
  </si>
  <si>
    <t xml:space="preserve">Limited capability; complementary control likely required</t>
  </si>
  <si>
    <t xml:space="preserve">Not suitable for this domain</t>
  </si>
  <si>
    <t xml:space="preserve">Not available or not demonstrated</t>
  </si>
  <si>
    <t xml:space="preserve">Domain Scoring</t>
  </si>
  <si>
    <t xml:space="preserve">Score every vendor on every domain with the same checklist (0 to 5, see Settings). Record the evidence behind each score.</t>
  </si>
  <si>
    <t xml:space="preserve">Evidence and notes</t>
  </si>
  <si>
    <t xml:space="preserve">Domains scored</t>
  </si>
  <si>
    <t xml:space="preserve">Weighted score (%)</t>
  </si>
  <si>
    <t xml:space="preserve">Domains at or below the flag score</t>
  </si>
  <si>
    <t xml:space="preserve">Domain Checklist (wiki)</t>
  </si>
  <si>
    <t xml:space="preserve">Apply the same checklist to every supplier under evaluation.</t>
  </si>
  <si>
    <t xml:space="preserve">What to evaluate</t>
  </si>
  <si>
    <t xml:space="preserve">What to validate</t>
  </si>
  <si>
    <t xml:space="preserve">Evidence required</t>
  </si>
  <si>
    <t xml:space="preserve">AI discovery, prompt monitoring, upload protection, policy enforcement, auditability</t>
  </si>
  <si>
    <t xml:space="preserve">Validate AI discovery, prompt monitoring, upload protection and policy enforcement.</t>
  </si>
  <si>
    <t xml:space="preserve">Browser PoC results, platform support matrix</t>
  </si>
  <si>
    <t xml:space="preserve">Source code protection, secret detection, IDE assistant visibility, developer governance</t>
  </si>
  <si>
    <t xml:space="preserve">Validate source code protection, secret detection and AI assistant visibility.</t>
  </si>
  <si>
    <t xml:space="preserve">IDE PoC results, supported IDE list</t>
  </si>
  <si>
    <t xml:space="preserve">Prompt injection, output inspection, AI API protection, RAG security, custom AI application monitoring</t>
  </si>
  <si>
    <t xml:space="preserve">Validate prompt injection, output filtering, AI API protection and RAG support.</t>
  </si>
  <si>
    <t xml:space="preserve">Runtime test results, architecture diagram</t>
  </si>
  <si>
    <t xml:space="preserve">Agent inventory, tool governance, action traceability, approval workflows, MCP visibility</t>
  </si>
  <si>
    <t xml:space="preserve">Validate agent inventory, tool monitoring, approval workflow and MCP support.</t>
  </si>
  <si>
    <t xml:space="preserve">Agent PoC results, tool/API matrix</t>
  </si>
  <si>
    <t xml:space="preserve">Data residency, retention, training exclusion, administrative access, deployment model</t>
  </si>
  <si>
    <t xml:space="preserve">Validate residency, retention, training exclusion, admin access and deployment model.</t>
  </si>
  <si>
    <t xml:space="preserve">Vendor documentation, contractual evidence</t>
  </si>
  <si>
    <t xml:space="preserve">Prompt/response logging, user/device attribution, event export, forensic reconstruction</t>
  </si>
  <si>
    <t xml:space="preserve">Validate logs, attribution, export, retention and SIEM forwarding.</t>
  </si>
  <si>
    <t xml:space="preserve">Audit export samples, SIEM event IDs</t>
  </si>
  <si>
    <t xml:space="preserve">Identity, DLP, CASB, endpoint, DevSecOps, SIEM/SOC, API security integration</t>
  </si>
  <si>
    <t xml:space="preserve">Validate identity, DLP, CASB, endpoint, DevSecOps, SIEM/SOC and API security integration.</t>
  </si>
  <si>
    <t xml:space="preserve">Integration test results, supported integration list</t>
  </si>
  <si>
    <t xml:space="preserve">Deployment effort, user impact, tuning, administration, scalability and support model</t>
  </si>
  <si>
    <t xml:space="preserve">Validate deployment, endpoint impact, tuning requirements and support model.</t>
  </si>
  <si>
    <t xml:space="preserve">Deployment plan, admin guide</t>
  </si>
  <si>
    <t xml:space="preserve">Evaluation workflow (wiki Vendor Evaluation and Audit Playbook)</t>
  </si>
  <si>
    <t xml:space="preserve">Step 1</t>
  </si>
  <si>
    <t xml:space="preserve">Identify the AI use case or vendor capability.</t>
  </si>
  <si>
    <t xml:space="preserve">Step 2</t>
  </si>
  <si>
    <t xml:space="preserve">Map the use case to applicable AI risks.</t>
  </si>
  <si>
    <t xml:space="preserve">Step 3</t>
  </si>
  <si>
    <t xml:space="preserve">Select required control objectives.</t>
  </si>
  <si>
    <t xml:space="preserve">Step 4</t>
  </si>
  <si>
    <t xml:space="preserve">Execute relevant PoC or validation tests.</t>
  </si>
  <si>
    <t xml:space="preserve">Step 5</t>
  </si>
  <si>
    <t xml:space="preserve">Capture evidence.</t>
  </si>
  <si>
    <t xml:space="preserve">Step 6</t>
  </si>
  <si>
    <t xml:space="preserve">Record gaps and residual risks.</t>
  </si>
  <si>
    <t xml:space="preserve">Step 7</t>
  </si>
  <si>
    <t xml:space="preserve">Submit for security, governance or audit review as applicable.</t>
  </si>
  <si>
    <t xml:space="preserve">Required Vendor Evidence (wiki)</t>
  </si>
  <si>
    <t xml:space="preserve">Record whether each vendor supplied each item.</t>
  </si>
  <si>
    <t xml:space="preserve">Evidence item</t>
  </si>
  <si>
    <t xml:space="preserve">Product architecture.</t>
  </si>
  <si>
    <t xml:space="preserve">Deployment options.</t>
  </si>
  <si>
    <t xml:space="preserve">Data flow and processing locations.</t>
  </si>
  <si>
    <t xml:space="preserve">Supported browsers, operating systems, IDEs and AI platforms.</t>
  </si>
  <si>
    <t xml:space="preserve">Prompt/file inspection method.</t>
  </si>
  <si>
    <t xml:space="preserve">Logging and retention model.</t>
  </si>
  <si>
    <t xml:space="preserve">SIEM/SOC integration approach.</t>
  </si>
  <si>
    <t xml:space="preserve">Access control and administrative audit model.</t>
  </si>
  <si>
    <t xml:space="preserve">PoC test results mapped to control objectives.</t>
  </si>
  <si>
    <t xml:space="preserve">Security documentation and contractual commitments.</t>
  </si>
  <si>
    <t xml:space="preserve">Management system certificates, if claimed: for ISO/IEC 42001, the certificate, the certification body, and the list of AI systems and services in its scope (certificates can exclude the product you are buying).</t>
  </si>
  <si>
    <t xml:space="preserve">For suppliers that develop advanced or general-purpose AI models: a link to any published report under the Hiroshima AI Process reporting framework run by the OECD, and their status under the EU GPAI Code of Practice.</t>
  </si>
  <si>
    <t xml:space="preserve">Items received</t>
  </si>
  <si>
    <t xml:space="preserve">Items partial</t>
  </si>
  <si>
    <t xml:space="preserve">Items missing</t>
  </si>
  <si>
    <t xml:space="preserve">Supplier Due Diligence (GCC and EU addenda)</t>
  </si>
  <si>
    <t xml:space="preserve">Add to the standard third-party security questionnaire. One supplier per copy of this sheet (right-click the tab &gt; Move or Copy). Answer Yes, No or Partial and attach evidence; Partial needs a dated plan.</t>
  </si>
  <si>
    <t xml:space="preserve">Supplier:</t>
  </si>
  <si>
    <t xml:space="preserve">Date:</t>
  </si>
  <si>
    <t xml:space="preserve">Reviewer:</t>
  </si>
  <si>
    <t xml:space="preserve">A. Identity, role and certification</t>
  </si>
  <si>
    <t xml:space="preserve">#</t>
  </si>
  <si>
    <t xml:space="preserve">Question</t>
  </si>
  <si>
    <t xml:space="preserve">Applies</t>
  </si>
  <si>
    <t xml:space="preserve">Answer</t>
  </si>
  <si>
    <t xml:space="preserve">Evidence</t>
  </si>
  <si>
    <t xml:space="preserve">Plan date (if Partial)</t>
  </si>
  <si>
    <t xml:space="preserve">Status</t>
  </si>
  <si>
    <t xml:space="preserve">Notes</t>
  </si>
  <si>
    <t xml:space="preserve">A1</t>
  </si>
  <si>
    <t xml:space="preserve">Legal entity, country of incorporation, parent</t>
  </si>
  <si>
    <t xml:space="preserve">All</t>
  </si>
  <si>
    <t xml:space="preserve">GCC A1; EU A1</t>
  </si>
  <si>
    <t xml:space="preserve">A2</t>
  </si>
  <si>
    <t xml:space="preserve">EU establishment or authorised representative</t>
  </si>
  <si>
    <t xml:space="preserve">EU</t>
  </si>
  <si>
    <t xml:space="preserve">EU A1</t>
  </si>
  <si>
    <t xml:space="preserve">A3</t>
  </si>
  <si>
    <t xml:space="preserve">AI Act role for this product (provider, deployer, importer, GPAI provider)</t>
  </si>
  <si>
    <t xml:space="preserve">EU A2</t>
  </si>
  <si>
    <t xml:space="preserve">A4</t>
  </si>
  <si>
    <t xml:space="preserve">AI Act risk classification and reasoning</t>
  </si>
  <si>
    <t xml:space="preserve">EU A3</t>
  </si>
  <si>
    <t xml:space="preserve">A5</t>
  </si>
  <si>
    <t xml:space="preserve">Information security certification held (name, scope, expiry)</t>
  </si>
  <si>
    <t xml:space="preserve">GCC A2; EU A4</t>
  </si>
  <si>
    <t xml:space="preserve">A6</t>
  </si>
  <si>
    <t xml:space="preserve">AI management certification, if claimed (name, scope, expiry). For ISO/IEC 42001: certificate, certification body and the AI systems in scope</t>
  </si>
  <si>
    <t xml:space="preserve">GCC A3; EU A5; Master Framework</t>
  </si>
  <si>
    <t xml:space="preserve">A7</t>
  </si>
  <si>
    <t xml:space="preserve">Any local or national seal or registration claimed (name, issuer, date)</t>
  </si>
  <si>
    <t xml:space="preserve">GCC</t>
  </si>
  <si>
    <t xml:space="preserve">GCC A4</t>
  </si>
  <si>
    <t xml:space="preserve">B. Conformity documentation (EU high-risk or relevant)</t>
  </si>
  <si>
    <t xml:space="preserve">B1</t>
  </si>
  <si>
    <t xml:space="preserve">Instructions for use and intended purpose</t>
  </si>
  <si>
    <t xml:space="preserve">EU B1</t>
  </si>
  <si>
    <t xml:space="preserve">B2</t>
  </si>
  <si>
    <t xml:space="preserve">Technical documentation available to us on request</t>
  </si>
  <si>
    <t xml:space="preserve">EU B2</t>
  </si>
  <si>
    <t xml:space="preserve">B3</t>
  </si>
  <si>
    <t xml:space="preserve">Conformity assessment route, declaration of conformity, CE marking where applicable</t>
  </si>
  <si>
    <t xml:space="preserve">EU B3</t>
  </si>
  <si>
    <t xml:space="preserve">B4</t>
  </si>
  <si>
    <t xml:space="preserve">EU database registration reference</t>
  </si>
  <si>
    <t xml:space="preserve">EU B4</t>
  </si>
  <si>
    <t xml:space="preserve">B5</t>
  </si>
  <si>
    <t xml:space="preserve">Quality management system</t>
  </si>
  <si>
    <t xml:space="preserve">EU B5</t>
  </si>
  <si>
    <t xml:space="preserve">B6</t>
  </si>
  <si>
    <t xml:space="preserve">Post-market monitoring and incident reporting to authorities</t>
  </si>
  <si>
    <t xml:space="preserve">EU B6</t>
  </si>
  <si>
    <t xml:space="preserve">B7</t>
  </si>
  <si>
    <t xml:space="preserve">Standards followed (cited or draft)</t>
  </si>
  <si>
    <t xml:space="preserve">EU B7</t>
  </si>
  <si>
    <t xml:space="preserve">C. Data location and handling</t>
  </si>
  <si>
    <t xml:space="preserve">C1</t>
  </si>
  <si>
    <t xml:space="preserve">Countries of inference or processing, storage, logs, backups, support access</t>
  </si>
  <si>
    <t xml:space="preserve">GCC B1; EU C1</t>
  </si>
  <si>
    <t xml:space="preserve">C2</t>
  </si>
  <si>
    <t xml:space="preserve">Any processing outside the customer's jurisdiction? List</t>
  </si>
  <si>
    <t xml:space="preserve">GCC B2</t>
  </si>
  <si>
    <t xml:space="preserve">C3</t>
  </si>
  <si>
    <t xml:space="preserve">Sub-processors, fourth parties and model suppliers (name, country, role)</t>
  </si>
  <si>
    <t xml:space="preserve">GCC B3; EU C2</t>
  </si>
  <si>
    <t xml:space="preserve">C4</t>
  </si>
  <si>
    <t xml:space="preserve">Transfer mechanism for non-EU flows</t>
  </si>
  <si>
    <t xml:space="preserve">EU C3</t>
  </si>
  <si>
    <t xml:space="preserve">C5</t>
  </si>
  <si>
    <t xml:space="preserve">Is customer data used to train or improve models?</t>
  </si>
  <si>
    <t xml:space="preserve">GCC B4; EU C4</t>
  </si>
  <si>
    <t xml:space="preserve">C6</t>
  </si>
  <si>
    <t xml:space="preserve">Retention of prompts and outputs; deletion on request and at exit</t>
  </si>
  <si>
    <t xml:space="preserve">GCC B5; EU C5</t>
  </si>
  <si>
    <t xml:space="preserve">C7</t>
  </si>
  <si>
    <t xml:space="preserve">Encryption at rest and in transit; key control</t>
  </si>
  <si>
    <t xml:space="preserve">GCC B6; EU C6</t>
  </si>
  <si>
    <t xml:space="preserve">C8</t>
  </si>
  <si>
    <t xml:space="preserve">Can the customer pin processing to an approved region?</t>
  </si>
  <si>
    <t xml:space="preserve">GCC B7</t>
  </si>
  <si>
    <t xml:space="preserve">C9</t>
  </si>
  <si>
    <t xml:space="preserve">Training data provenance, licence or copyright position, opt-out handling</t>
  </si>
  <si>
    <t xml:space="preserve">GCC C2; EU C7</t>
  </si>
  <si>
    <t xml:space="preserve">D. Model governance</t>
  </si>
  <si>
    <t xml:space="preserve">D1</t>
  </si>
  <si>
    <t xml:space="preserve">Model card or equivalent (intended use, limits)</t>
  </si>
  <si>
    <t xml:space="preserve">GCC C1</t>
  </si>
  <si>
    <t xml:space="preserve">D2</t>
  </si>
  <si>
    <t xml:space="preserve">Bias testing or examination: method, last date, results sharing</t>
  </si>
  <si>
    <t xml:space="preserve">GCC C3; EU D1</t>
  </si>
  <si>
    <t xml:space="preserve">D3</t>
  </si>
  <si>
    <t xml:space="preserve">Arabic support: tested dialects and quality results</t>
  </si>
  <si>
    <t xml:space="preserve">GCC C4</t>
  </si>
  <si>
    <t xml:space="preserve">D4</t>
  </si>
  <si>
    <t xml:space="preserve">Accuracy metrics and test conditions</t>
  </si>
  <si>
    <t xml:space="preserve">EU D2</t>
  </si>
  <si>
    <t xml:space="preserve">D5</t>
  </si>
  <si>
    <t xml:space="preserve">Material model changes: notice period and testing</t>
  </si>
  <si>
    <t xml:space="preserve">GCC C5; EU D5</t>
  </si>
  <si>
    <t xml:space="preserve">D6</t>
  </si>
  <si>
    <t xml:space="preserve">Human oversight features and kill switch, tenant disable or disablement</t>
  </si>
  <si>
    <t xml:space="preserve">GCC C6; EU D3</t>
  </si>
  <si>
    <t xml:space="preserve">D7</t>
  </si>
  <si>
    <t xml:space="preserve">Explainability features for decisions about people</t>
  </si>
  <si>
    <t xml:space="preserve">GCC C7; EU D4</t>
  </si>
  <si>
    <t xml:space="preserve">D8</t>
  </si>
  <si>
    <t xml:space="preserve">Content safety controls and evidence</t>
  </si>
  <si>
    <t xml:space="preserve">GCC C8</t>
  </si>
  <si>
    <t xml:space="preserve">D9</t>
  </si>
  <si>
    <t xml:space="preserve">Content marking and disclosure features (AI Act Art. 50)</t>
  </si>
  <si>
    <t xml:space="preserve">EU D7</t>
  </si>
  <si>
    <t xml:space="preserve">D10</t>
  </si>
  <si>
    <t xml:space="preserve">For advanced or general-purpose model developers: Hiroshima AI Process report link and EU GPAI Code of Practice status</t>
  </si>
  <si>
    <t xml:space="preserve">Master Framework</t>
  </si>
  <si>
    <t xml:space="preserve">E. Security of the AI system</t>
  </si>
  <si>
    <t xml:space="preserve">E1</t>
  </si>
  <si>
    <t xml:space="preserve">Prompt injection, data exfiltration, poisoning and adversarial testing</t>
  </si>
  <si>
    <t xml:space="preserve">GCC D1; EU E1</t>
  </si>
  <si>
    <t xml:space="preserve">E2</t>
  </si>
  <si>
    <t xml:space="preserve">Agent and tool permission model</t>
  </si>
  <si>
    <t xml:space="preserve">GCC D2</t>
  </si>
  <si>
    <t xml:space="preserve">E3</t>
  </si>
  <si>
    <t xml:space="preserve">Penetration test date and scope</t>
  </si>
  <si>
    <t xml:space="preserve">GCC D3; EU E2</t>
  </si>
  <si>
    <t xml:space="preserve">E4</t>
  </si>
  <si>
    <t xml:space="preserve">Vulnerability management SLAs</t>
  </si>
  <si>
    <t xml:space="preserve">GCC D4; EU E3</t>
  </si>
  <si>
    <t xml:space="preserve">E5</t>
  </si>
  <si>
    <t xml:space="preserve">CRA readiness, if it is a product with digital elements</t>
  </si>
  <si>
    <t xml:space="preserve">EU E3</t>
  </si>
  <si>
    <t xml:space="preserve">E6</t>
  </si>
  <si>
    <t xml:space="preserve">NIS2 or DORA obligations that apply to the supplier, and how they are met</t>
  </si>
  <si>
    <t xml:space="preserve">EU E4</t>
  </si>
  <si>
    <t xml:space="preserve">E7</t>
  </si>
  <si>
    <t xml:space="preserve">Logging features and customer access to logs</t>
  </si>
  <si>
    <t xml:space="preserve">GCC D5; EU D6</t>
  </si>
  <si>
    <t xml:space="preserve">F. Incidents and regulator matters</t>
  </si>
  <si>
    <t xml:space="preserve">F1</t>
  </si>
  <si>
    <t xml:space="preserve">Incident notice to the customer within how many hours?</t>
  </si>
  <si>
    <t xml:space="preserve">GCC E1; EU F1</t>
  </si>
  <si>
    <t xml:space="preserve">F2</t>
  </si>
  <si>
    <t xml:space="preserve">Support for the customer's regulator or authority notifications</t>
  </si>
  <si>
    <t xml:space="preserve">GCC E2; EU F2</t>
  </si>
  <si>
    <t xml:space="preserve">F3</t>
  </si>
  <si>
    <t xml:space="preserve">Past regulatory action, enforcement or material breach or incident (last 3 years)</t>
  </si>
  <si>
    <t xml:space="preserve">GCC E3; EU F3</t>
  </si>
  <si>
    <t xml:space="preserve">F4</t>
  </si>
  <si>
    <t xml:space="preserve">Regulator and audit access rights granted</t>
  </si>
  <si>
    <t xml:space="preserve">GCC E4</t>
  </si>
  <si>
    <t xml:space="preserve">G. Exit and continuity</t>
  </si>
  <si>
    <t xml:space="preserve">G1</t>
  </si>
  <si>
    <t xml:space="preserve">Data return format and deletion certificate</t>
  </si>
  <si>
    <t xml:space="preserve">GCC F1; EU G1</t>
  </si>
  <si>
    <t xml:space="preserve">G2</t>
  </si>
  <si>
    <t xml:space="preserve">Service continuity and fallback</t>
  </si>
  <si>
    <t xml:space="preserve">GCC F2; EU G2</t>
  </si>
  <si>
    <t xml:space="preserve">G3</t>
  </si>
  <si>
    <t xml:space="preserve">Subcontractor failure handling</t>
  </si>
  <si>
    <t xml:space="preserve">GCC F3</t>
  </si>
  <si>
    <t xml:space="preserve">G4</t>
  </si>
  <si>
    <t xml:space="preserve">Documentation access after termination</t>
  </si>
  <si>
    <t xml:space="preserve">EU G3</t>
  </si>
  <si>
    <t xml:space="preserve">Unanswered</t>
  </si>
  <si>
    <t xml:space="preserve">Partial: add dated plan</t>
  </si>
  <si>
    <t xml:space="preserve">Answered: attach evidence</t>
  </si>
  <si>
    <t xml:space="preserve">Answered</t>
  </si>
  <si>
    <t xml:space="preserve">Not in scope</t>
  </si>
  <si>
    <t xml:space="preserve">Answered No (review each)</t>
  </si>
  <si>
    <t xml:space="preserve">Decision</t>
  </si>
  <si>
    <t xml:space="preserve">Risk rating</t>
  </si>
  <si>
    <t xml:space="preserve">Conditions</t>
  </si>
  <si>
    <t xml:space="preserve">Approver and date</t>
  </si>
  <si>
    <t xml:space="preserve">Next review</t>
  </si>
  <si>
    <t xml:space="preserve">Contract clauses required (GCC T03 and EU T03)</t>
  </si>
  <si>
    <t xml:space="preserve">Clause</t>
  </si>
  <si>
    <t xml:space="preserve">Required</t>
  </si>
  <si>
    <t xml:space="preserve">Included in contract</t>
  </si>
  <si>
    <t xml:space="preserve">Training-use ban or limit on customer data</t>
  </si>
  <si>
    <t xml:space="preserve">GCC; EU</t>
  </si>
  <si>
    <t xml:space="preserve">Residency commitment</t>
  </si>
  <si>
    <t xml:space="preserve">Sub-processor notice</t>
  </si>
  <si>
    <t xml:space="preserve">Transfer terms</t>
  </si>
  <si>
    <t xml:space="preserve">Incident notification SLA</t>
  </si>
  <si>
    <t xml:space="preserve">Audit access, and authority or regulator cooperation</t>
  </si>
  <si>
    <t xml:space="preserve">Model-change notice</t>
  </si>
  <si>
    <t xml:space="preserve">Role statement (AI Act role)</t>
  </si>
  <si>
    <t xml:space="preserve">Documentation access</t>
  </si>
  <si>
    <t xml:space="preserve">The GCC and EU addenda say their regional citations come from secondary sources and must be verified. This is not legal advice.</t>
  </si>
  <si>
    <t xml:space="preserve">PoC Decision and Final Recommendation</t>
  </si>
  <si>
    <t xml:space="preserve">The wiki's PoC decision notes and final recommendation templates, one column per vendor. Scores and flags are copied from Scoring.</t>
  </si>
  <si>
    <t xml:space="preserve">Field</t>
  </si>
  <si>
    <t xml:space="preserve">From the scorecard (calculated)</t>
  </si>
  <si>
    <t xml:space="preserve">Required evidence outstanding</t>
  </si>
  <si>
    <t xml:space="preserve">PoC decision notes</t>
  </si>
  <si>
    <t xml:space="preserve">Proceed to PoC</t>
  </si>
  <si>
    <t xml:space="preserve">PoC scope</t>
  </si>
  <si>
    <t xml:space="preserve">Required test cases</t>
  </si>
  <si>
    <t xml:space="preserve">Required integrations</t>
  </si>
  <si>
    <t xml:space="preserve">Risk areas covered</t>
  </si>
  <si>
    <t xml:space="preserve">Known gaps</t>
  </si>
  <si>
    <t xml:space="preserve">Complementary controls required</t>
  </si>
  <si>
    <t xml:space="preserve">Final recommendation</t>
  </si>
  <si>
    <t xml:space="preserve">Primary strengths</t>
  </si>
  <si>
    <t xml:space="preserve">Key limitations</t>
  </si>
  <si>
    <t xml:space="preserve">Best-fit use cases</t>
  </si>
  <si>
    <t xml:space="preserve">Sovereignty validation status</t>
  </si>
  <si>
    <t xml:space="preserve">Operational complexity</t>
  </si>
  <si>
    <t xml:space="preserve">Supplier due-diligence risk rating</t>
  </si>
  <si>
    <t xml:space="preserve">Overall recommendation</t>
  </si>
  <si>
    <t xml:space="preserve">Proceed / Proceed with conditions / Do not proceed</t>
  </si>
  <si>
    <t xml:space="preserve">YNP</t>
  </si>
  <si>
    <t xml:space="preserve">Region</t>
  </si>
  <si>
    <t xml:space="preserve">Rating</t>
  </si>
  <si>
    <t xml:space="preserve">Rec</t>
  </si>
  <si>
    <t xml:space="preserve">YesNo</t>
  </si>
  <si>
    <t xml:space="preserve">PoC</t>
  </si>
  <si>
    <t xml:space="preserve">Received</t>
  </si>
  <si>
    <t xml:space="preserve">Yes</t>
  </si>
  <si>
    <t xml:space="preserve">Low</t>
  </si>
  <si>
    <t xml:space="preserve">Proceed</t>
  </si>
  <si>
    <t xml:space="preserve">Partial</t>
  </si>
  <si>
    <t xml:space="preserve">No</t>
  </si>
  <si>
    <t xml:space="preserve">GCC only</t>
  </si>
  <si>
    <t xml:space="preserve">Medium</t>
  </si>
  <si>
    <t xml:space="preserve">Proceed with conditions</t>
  </si>
  <si>
    <t xml:space="preserve">Missing</t>
  </si>
  <si>
    <t xml:space="preserve">EU only</t>
  </si>
  <si>
    <t xml:space="preserve">High</t>
  </si>
  <si>
    <t xml:space="preserve">Do not proceed</t>
  </si>
  <si>
    <t xml:space="preserve">Not yet decided</t>
  </si>
  <si>
    <t xml:space="preserve">Not applicable</t>
  </si>
  <si>
    <t xml:space="preserve">Neither (common questions only)</t>
  </si>
</sst>
</file>

<file path=xl/styles.xml><?xml version="1.0" encoding="utf-8"?>
<styleSheet xmlns="http://schemas.openxmlformats.org/spreadsheetml/2006/main">
  <numFmts count="5">
    <numFmt numFmtId="164" formatCode="General"/>
    <numFmt numFmtId="165" formatCode="0.00"/>
    <numFmt numFmtId="166" formatCode="General"/>
    <numFmt numFmtId="167" formatCode="0%"/>
    <numFmt numFmtId="168" formatCode="yyyy\-mm\-dd"/>
  </numFmts>
  <fonts count="12">
    <font>
      <sz val="11"/>
      <color theme="1"/>
      <name val="Calibri"/>
      <family val="2"/>
      <charset val="1"/>
    </font>
    <font>
      <sz val="10"/>
      <name val="Arial"/>
      <family val="0"/>
    </font>
    <font>
      <sz val="10"/>
      <name val="Arial"/>
      <family val="0"/>
    </font>
    <font>
      <sz val="10"/>
      <name val="Arial"/>
      <family val="0"/>
    </font>
    <font>
      <b val="true"/>
      <sz val="16"/>
      <color rgb="FFFFFFFF"/>
      <name val="Arial"/>
      <family val="0"/>
      <charset val="1"/>
    </font>
    <font>
      <i val="true"/>
      <sz val="10"/>
      <color rgb="FF595959"/>
      <name val="Arial"/>
      <family val="0"/>
      <charset val="1"/>
    </font>
    <font>
      <b val="true"/>
      <sz val="12"/>
      <color rgb="FFFFFFFF"/>
      <name val="Arial"/>
      <family val="0"/>
      <charset val="1"/>
    </font>
    <font>
      <b val="true"/>
      <sz val="10"/>
      <name val="Arial"/>
      <family val="0"/>
      <charset val="1"/>
    </font>
    <font>
      <sz val="10"/>
      <name val="Arial"/>
      <family val="0"/>
      <charset val="1"/>
    </font>
    <font>
      <u val="single"/>
      <sz val="10"/>
      <color rgb="FF0563C1"/>
      <name val="Arial"/>
      <family val="0"/>
      <charset val="1"/>
    </font>
    <font>
      <i val="true"/>
      <sz val="9"/>
      <color rgb="FF595959"/>
      <name val="Arial"/>
      <family val="0"/>
      <charset val="1"/>
    </font>
    <font>
      <b val="true"/>
      <sz val="10"/>
      <color rgb="FFFFFFFF"/>
      <name val="Arial"/>
      <family val="0"/>
      <charset val="1"/>
    </font>
  </fonts>
  <fills count="26">
    <fill>
      <patternFill patternType="none"/>
    </fill>
    <fill>
      <patternFill patternType="gray125"/>
    </fill>
    <fill>
      <patternFill patternType="solid">
        <fgColor rgb="FFC00000"/>
        <bgColor rgb="FF800000"/>
      </patternFill>
    </fill>
    <fill>
      <patternFill patternType="solid">
        <fgColor rgb="FFFFFFFF"/>
        <bgColor rgb="FFEEF5E9"/>
      </patternFill>
    </fill>
    <fill>
      <patternFill patternType="solid">
        <fgColor rgb="FFFBEAEA"/>
        <bgColor rgb="FFFCE4D6"/>
      </patternFill>
    </fill>
    <fill>
      <patternFill patternType="solid">
        <fgColor rgb="FF3A3A3A"/>
        <bgColor rgb="FF375623"/>
      </patternFill>
    </fill>
    <fill>
      <patternFill patternType="solid">
        <fgColor rgb="FF548235"/>
        <bgColor rgb="FF595959"/>
      </patternFill>
    </fill>
    <fill>
      <patternFill patternType="solid">
        <fgColor rgb="FF2F5597"/>
        <bgColor rgb="FF1F6E8C"/>
      </patternFill>
    </fill>
    <fill>
      <patternFill patternType="solid">
        <fgColor rgb="FF7030A0"/>
        <bgColor rgb="FF5B3F8C"/>
      </patternFill>
    </fill>
    <fill>
      <patternFill patternType="solid">
        <fgColor rgb="FFC55A11"/>
        <bgColor rgb="FF806000"/>
      </patternFill>
    </fill>
    <fill>
      <patternFill patternType="solid">
        <fgColor rgb="FF1F6E8C"/>
        <bgColor rgb="FF2F5597"/>
      </patternFill>
    </fill>
    <fill>
      <patternFill patternType="solid">
        <fgColor rgb="FFE7E6E6"/>
        <bgColor rgb="FFE2EFDA"/>
      </patternFill>
    </fill>
    <fill>
      <patternFill patternType="solid">
        <fgColor rgb="FFE2EFDA"/>
        <bgColor rgb="FFE7E6E6"/>
      </patternFill>
    </fill>
    <fill>
      <patternFill patternType="solid">
        <fgColor rgb="FFFFF2CC"/>
        <bgColor rgb="FFFCE4D6"/>
      </patternFill>
    </fill>
    <fill>
      <patternFill patternType="solid">
        <fgColor rgb="FFFCE4D6"/>
        <bgColor rgb="FFFBEAEA"/>
      </patternFill>
    </fill>
    <fill>
      <patternFill patternType="solid">
        <fgColor rgb="FF63BE7B"/>
        <bgColor rgb="FF92D050"/>
      </patternFill>
    </fill>
    <fill>
      <patternFill patternType="solid">
        <fgColor rgb="FFA9D08E"/>
        <bgColor rgb="FFBFBFBF"/>
      </patternFill>
    </fill>
    <fill>
      <patternFill patternType="solid">
        <fgColor rgb="FFFFEB84"/>
        <bgColor rgb="FFFFEB9C"/>
      </patternFill>
    </fill>
    <fill>
      <patternFill patternType="solid">
        <fgColor rgb="FFF8CBAD"/>
        <bgColor rgb="FFFCE4D6"/>
      </patternFill>
    </fill>
    <fill>
      <patternFill patternType="solid">
        <fgColor rgb="FFF4A582"/>
        <bgColor rgb="FFFF7C80"/>
      </patternFill>
    </fill>
    <fill>
      <patternFill patternType="solid">
        <fgColor rgb="FFFF7C80"/>
        <bgColor rgb="FFF4A582"/>
      </patternFill>
    </fill>
    <fill>
      <patternFill patternType="solid">
        <fgColor rgb="FFDDEBF7"/>
        <bgColor rgb="FFE7E6E6"/>
      </patternFill>
    </fill>
    <fill>
      <patternFill patternType="solid">
        <fgColor rgb="FF375623"/>
        <bgColor rgb="FF3A3A3A"/>
      </patternFill>
    </fill>
    <fill>
      <patternFill patternType="solid">
        <fgColor rgb="FFEEF5E9"/>
        <bgColor rgb="FFE2EFDA"/>
      </patternFill>
    </fill>
    <fill>
      <patternFill patternType="solid">
        <fgColor rgb="FF806000"/>
        <bgColor rgb="FF595959"/>
      </patternFill>
    </fill>
    <fill>
      <patternFill patternType="solid">
        <fgColor rgb="FF5B3F8C"/>
        <bgColor rgb="FF7030A0"/>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7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true" applyProtection="false">
      <alignment horizontal="general" vertical="center"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7" fillId="3" borderId="1" xfId="0" applyFont="true" applyBorder="true" applyAlignment="true" applyProtection="false">
      <alignment horizontal="general" vertical="top" textRotation="0" wrapText="true" indent="0" shrinkToFit="false"/>
      <protection locked="true" hidden="false"/>
    </xf>
    <xf numFmtId="164" fontId="8" fillId="3" borderId="1" xfId="0" applyFont="true" applyBorder="true" applyAlignment="true" applyProtection="false">
      <alignment horizontal="general" vertical="top" textRotation="0" wrapText="true" indent="0" shrinkToFit="false"/>
      <protection locked="true" hidden="false"/>
    </xf>
    <xf numFmtId="164" fontId="7" fillId="4" borderId="1" xfId="0" applyFont="true" applyBorder="true" applyAlignment="true" applyProtection="false">
      <alignment horizontal="general" vertical="top" textRotation="0" wrapText="true" indent="0" shrinkToFit="false"/>
      <protection locked="true" hidden="false"/>
    </xf>
    <xf numFmtId="164" fontId="8" fillId="4" borderId="1" xfId="0" applyFont="true" applyBorder="true" applyAlignment="true" applyProtection="false">
      <alignment horizontal="general" vertical="top" textRotation="0" wrapText="true" indent="0" shrinkToFit="false"/>
      <protection locked="true" hidden="false"/>
    </xf>
    <xf numFmtId="164" fontId="9" fillId="3" borderId="1" xfId="0" applyFont="true" applyBorder="true" applyAlignment="true" applyProtection="false">
      <alignment horizontal="general" vertical="top" textRotation="0" wrapText="true" indent="0" shrinkToFit="false"/>
      <protection locked="true" hidden="false"/>
    </xf>
    <xf numFmtId="164" fontId="9" fillId="4" borderId="1" xfId="0" applyFont="true" applyBorder="true" applyAlignment="true" applyProtection="false">
      <alignment horizontal="general" vertical="top" textRotation="0" wrapText="true" indent="0" shrinkToFit="false"/>
      <protection locked="true" hidden="false"/>
    </xf>
    <xf numFmtId="164" fontId="10" fillId="0" borderId="0" xfId="0" applyFont="true" applyBorder="true" applyAlignment="true" applyProtection="false">
      <alignment horizontal="general" vertical="top" textRotation="0" wrapText="true" indent="0" shrinkToFit="false"/>
      <protection locked="true" hidden="false"/>
    </xf>
    <xf numFmtId="164" fontId="4" fillId="5" borderId="0" xfId="0" applyFont="true" applyBorder="false" applyAlignment="true" applyProtection="false">
      <alignment horizontal="general" vertical="center" textRotation="0" wrapText="false" indent="0" shrinkToFit="false"/>
      <protection locked="true" hidden="false"/>
    </xf>
    <xf numFmtId="164" fontId="0" fillId="5" borderId="0" xfId="0" applyFont="false" applyBorder="false" applyAlignment="false" applyProtection="false">
      <alignment horizontal="general" vertical="bottom" textRotation="0" wrapText="false" indent="0" shrinkToFit="false"/>
      <protection locked="true" hidden="false"/>
    </xf>
    <xf numFmtId="164" fontId="6" fillId="5" borderId="0" xfId="0" applyFont="true" applyBorder="false" applyAlignment="false" applyProtection="false">
      <alignment horizontal="general" vertical="bottom" textRotation="0" wrapText="false" indent="0" shrinkToFit="false"/>
      <protection locked="true" hidden="false"/>
    </xf>
    <xf numFmtId="164" fontId="4" fillId="6" borderId="0" xfId="0" applyFont="true" applyBorder="false" applyAlignment="true" applyProtection="false">
      <alignment horizontal="general" vertical="center" textRotation="0" wrapText="false" indent="0" shrinkToFit="false"/>
      <protection locked="true" hidden="false"/>
    </xf>
    <xf numFmtId="164" fontId="0" fillId="6" borderId="0" xfId="0" applyFont="false" applyBorder="false" applyAlignment="false" applyProtection="false">
      <alignment horizontal="general" vertical="bottom" textRotation="0" wrapText="false" indent="0" shrinkToFit="false"/>
      <protection locked="true" hidden="false"/>
    </xf>
    <xf numFmtId="164" fontId="11" fillId="6" borderId="1" xfId="0" applyFont="true" applyBorder="true" applyAlignment="false" applyProtection="false">
      <alignment horizontal="general" vertical="bottom" textRotation="0" wrapText="false" indent="0" shrinkToFit="false"/>
      <protection locked="true" hidden="false"/>
    </xf>
    <xf numFmtId="164" fontId="11" fillId="7" borderId="1" xfId="0" applyFont="true" applyBorder="true" applyAlignment="true" applyProtection="false">
      <alignment horizontal="center" vertical="top" textRotation="0" wrapText="true" indent="0" shrinkToFit="false"/>
      <protection locked="true" hidden="false"/>
    </xf>
    <xf numFmtId="164" fontId="11" fillId="8" borderId="1" xfId="0" applyFont="true" applyBorder="true" applyAlignment="true" applyProtection="false">
      <alignment horizontal="center" vertical="top" textRotation="0" wrapText="true" indent="0" shrinkToFit="false"/>
      <protection locked="true" hidden="false"/>
    </xf>
    <xf numFmtId="164" fontId="11" fillId="9" borderId="1" xfId="0" applyFont="true" applyBorder="true" applyAlignment="true" applyProtection="false">
      <alignment horizontal="center" vertical="top" textRotation="0" wrapText="true" indent="0" shrinkToFit="false"/>
      <protection locked="true" hidden="false"/>
    </xf>
    <xf numFmtId="164" fontId="11" fillId="6" borderId="1" xfId="0" applyFont="true" applyBorder="true" applyAlignment="true" applyProtection="false">
      <alignment horizontal="center" vertical="top" textRotation="0" wrapText="true" indent="0" shrinkToFit="false"/>
      <protection locked="true" hidden="false"/>
    </xf>
    <xf numFmtId="164" fontId="11" fillId="10" borderId="1" xfId="0" applyFont="true" applyBorder="true" applyAlignment="true" applyProtection="false">
      <alignment horizontal="center" vertical="top" textRotation="0" wrapText="true" indent="0" shrinkToFit="false"/>
      <protection locked="true" hidden="false"/>
    </xf>
    <xf numFmtId="164" fontId="8" fillId="11" borderId="1" xfId="0" applyFont="true" applyBorder="true" applyAlignment="true" applyProtection="false">
      <alignment horizontal="center" vertical="top" textRotation="0" wrapText="true" indent="0" shrinkToFit="false"/>
      <protection locked="true" hidden="false"/>
    </xf>
    <xf numFmtId="164" fontId="7" fillId="12" borderId="1" xfId="0" applyFont="true" applyBorder="true" applyAlignment="true" applyProtection="false">
      <alignment horizontal="general" vertical="top" textRotation="0" wrapText="true" indent="0" shrinkToFit="false"/>
      <protection locked="true" hidden="false"/>
    </xf>
    <xf numFmtId="165" fontId="7" fillId="11" borderId="1" xfId="0" applyFont="true" applyBorder="true" applyAlignment="true" applyProtection="false">
      <alignment horizontal="center" vertical="top" textRotation="0" wrapText="true" indent="0" shrinkToFit="false"/>
      <protection locked="true" hidden="false"/>
    </xf>
    <xf numFmtId="164" fontId="7" fillId="11" borderId="1" xfId="0" applyFont="true" applyBorder="true" applyAlignment="true" applyProtection="false">
      <alignment horizontal="center" vertical="top" textRotation="0" wrapText="true" indent="0" shrinkToFit="false"/>
      <protection locked="true" hidden="false"/>
    </xf>
    <xf numFmtId="166" fontId="7" fillId="11" borderId="1" xfId="0" applyFont="true" applyBorder="true" applyAlignment="true" applyProtection="false">
      <alignment horizontal="center" vertical="top" textRotation="0" wrapText="true" indent="0" shrinkToFit="false"/>
      <protection locked="true" hidden="false"/>
    </xf>
    <xf numFmtId="164" fontId="4" fillId="9" borderId="0" xfId="0" applyFont="true" applyBorder="false" applyAlignment="true" applyProtection="false">
      <alignment horizontal="general" vertical="center" textRotation="0" wrapText="false" indent="0" shrinkToFit="false"/>
      <protection locked="true" hidden="false"/>
    </xf>
    <xf numFmtId="164" fontId="0" fillId="9" borderId="0" xfId="0" applyFont="false" applyBorder="false" applyAlignment="false" applyProtection="false">
      <alignment horizontal="general" vertical="bottom" textRotation="0" wrapText="false" indent="0" shrinkToFit="false"/>
      <protection locked="true" hidden="false"/>
    </xf>
    <xf numFmtId="164" fontId="6" fillId="9" borderId="0" xfId="0" applyFont="true" applyBorder="false" applyAlignment="false" applyProtection="false">
      <alignment horizontal="general" vertical="bottom" textRotation="0" wrapText="false" indent="0" shrinkToFit="false"/>
      <protection locked="true" hidden="false"/>
    </xf>
    <xf numFmtId="164" fontId="8" fillId="13" borderId="1" xfId="0" applyFont="true" applyBorder="true" applyAlignment="true" applyProtection="false">
      <alignment horizontal="general" vertical="top" textRotation="0" wrapText="true" indent="0" shrinkToFit="false"/>
      <protection locked="true" hidden="false"/>
    </xf>
    <xf numFmtId="164" fontId="8" fillId="14" borderId="1" xfId="0" applyFont="true" applyBorder="true" applyAlignment="true" applyProtection="false">
      <alignment horizontal="center" vertical="top" textRotation="0" wrapText="true" indent="0" shrinkToFit="false"/>
      <protection locked="true" hidden="false"/>
    </xf>
    <xf numFmtId="167" fontId="8" fillId="11" borderId="1" xfId="0" applyFont="true" applyBorder="true" applyAlignment="true" applyProtection="false">
      <alignment horizontal="center" vertical="top" textRotation="0" wrapText="true" indent="0" shrinkToFit="false"/>
      <protection locked="true" hidden="false"/>
    </xf>
    <xf numFmtId="164" fontId="5" fillId="0" borderId="1" xfId="0" applyFont="true" applyBorder="true" applyAlignment="true" applyProtection="false">
      <alignment horizontal="general" vertical="top" textRotation="0" wrapText="true" indent="0" shrinkToFit="false"/>
      <protection locked="true" hidden="false"/>
    </xf>
    <xf numFmtId="164" fontId="8" fillId="14" borderId="1" xfId="0" applyFont="true" applyBorder="true" applyAlignment="true" applyProtection="false">
      <alignment horizontal="general" vertical="top" textRotation="0" wrapText="true" indent="0" shrinkToFit="false"/>
      <protection locked="true" hidden="false"/>
    </xf>
    <xf numFmtId="164" fontId="7" fillId="15" borderId="1" xfId="0" applyFont="true" applyBorder="true" applyAlignment="true" applyProtection="false">
      <alignment horizontal="center" vertical="top" textRotation="0" wrapText="true" indent="0" shrinkToFit="false"/>
      <protection locked="true" hidden="false"/>
    </xf>
    <xf numFmtId="164" fontId="7" fillId="16" borderId="1" xfId="0" applyFont="true" applyBorder="true" applyAlignment="true" applyProtection="false">
      <alignment horizontal="center" vertical="top" textRotation="0" wrapText="true" indent="0" shrinkToFit="false"/>
      <protection locked="true" hidden="false"/>
    </xf>
    <xf numFmtId="164" fontId="7" fillId="17" borderId="1" xfId="0" applyFont="true" applyBorder="true" applyAlignment="true" applyProtection="false">
      <alignment horizontal="center" vertical="top" textRotation="0" wrapText="true" indent="0" shrinkToFit="false"/>
      <protection locked="true" hidden="false"/>
    </xf>
    <xf numFmtId="164" fontId="7" fillId="18" borderId="1" xfId="0" applyFont="true" applyBorder="true" applyAlignment="true" applyProtection="false">
      <alignment horizontal="center" vertical="top" textRotation="0" wrapText="true" indent="0" shrinkToFit="false"/>
      <protection locked="true" hidden="false"/>
    </xf>
    <xf numFmtId="164" fontId="7" fillId="19" borderId="1" xfId="0" applyFont="true" applyBorder="true" applyAlignment="true" applyProtection="false">
      <alignment horizontal="center" vertical="top" textRotation="0" wrapText="true" indent="0" shrinkToFit="false"/>
      <protection locked="true" hidden="false"/>
    </xf>
    <xf numFmtId="164" fontId="7" fillId="20" borderId="1" xfId="0" applyFont="true" applyBorder="true" applyAlignment="true" applyProtection="false">
      <alignment horizontal="center" vertical="top" textRotation="0" wrapText="true" indent="0" shrinkToFit="false"/>
      <protection locked="true" hidden="false"/>
    </xf>
    <xf numFmtId="164" fontId="4" fillId="7" borderId="0" xfId="0" applyFont="true" applyBorder="false" applyAlignment="true" applyProtection="false">
      <alignment horizontal="general" vertical="center" textRotation="0" wrapText="false" indent="0" shrinkToFit="false"/>
      <protection locked="true" hidden="false"/>
    </xf>
    <xf numFmtId="164" fontId="0" fillId="7" borderId="0" xfId="0" applyFont="false" applyBorder="false" applyAlignment="false" applyProtection="false">
      <alignment horizontal="general" vertical="bottom" textRotation="0" wrapText="false" indent="0" shrinkToFit="false"/>
      <protection locked="true" hidden="false"/>
    </xf>
    <xf numFmtId="164" fontId="11" fillId="7" borderId="0" xfId="0" applyFont="true" applyBorder="true" applyAlignment="true" applyProtection="false">
      <alignment horizontal="center" vertical="top" textRotation="0" wrapText="true" indent="0" shrinkToFit="false"/>
      <protection locked="true" hidden="false"/>
    </xf>
    <xf numFmtId="164" fontId="11" fillId="8" borderId="0" xfId="0" applyFont="true" applyBorder="true" applyAlignment="true" applyProtection="false">
      <alignment horizontal="center" vertical="top" textRotation="0" wrapText="true" indent="0" shrinkToFit="false"/>
      <protection locked="true" hidden="false"/>
    </xf>
    <xf numFmtId="164" fontId="11" fillId="9" borderId="0" xfId="0" applyFont="true" applyBorder="true" applyAlignment="true" applyProtection="false">
      <alignment horizontal="center" vertical="top" textRotation="0" wrapText="true" indent="0" shrinkToFit="false"/>
      <protection locked="true" hidden="false"/>
    </xf>
    <xf numFmtId="164" fontId="11" fillId="6" borderId="0" xfId="0" applyFont="true" applyBorder="true" applyAlignment="true" applyProtection="false">
      <alignment horizontal="center" vertical="top" textRotation="0" wrapText="true" indent="0" shrinkToFit="false"/>
      <protection locked="true" hidden="false"/>
    </xf>
    <xf numFmtId="164" fontId="11" fillId="10" borderId="0" xfId="0" applyFont="true" applyBorder="true" applyAlignment="true" applyProtection="false">
      <alignment horizontal="center" vertical="top" textRotation="0" wrapText="true" indent="0" shrinkToFit="false"/>
      <protection locked="true" hidden="false"/>
    </xf>
    <xf numFmtId="166" fontId="8" fillId="11" borderId="1" xfId="0" applyFont="true" applyBorder="true" applyAlignment="true" applyProtection="false">
      <alignment horizontal="center" vertical="top" textRotation="0" wrapText="true" indent="0" shrinkToFit="false"/>
      <protection locked="true" hidden="false"/>
    </xf>
    <xf numFmtId="164" fontId="8" fillId="13" borderId="1" xfId="0" applyFont="true" applyBorder="true" applyAlignment="true" applyProtection="false">
      <alignment horizontal="center" vertical="top" textRotation="0" wrapText="true" indent="0" shrinkToFit="false"/>
      <protection locked="true" hidden="false"/>
    </xf>
    <xf numFmtId="164" fontId="7" fillId="21" borderId="1" xfId="0" applyFont="true" applyBorder="true" applyAlignment="true" applyProtection="false">
      <alignment horizontal="general" vertical="top" textRotation="0" wrapText="true" indent="0" shrinkToFit="false"/>
      <protection locked="true" hidden="false"/>
    </xf>
    <xf numFmtId="164" fontId="8" fillId="21" borderId="1" xfId="0" applyFont="true" applyBorder="true" applyAlignment="true" applyProtection="false">
      <alignment horizontal="general" vertical="top" textRotation="0" wrapText="true" indent="0" shrinkToFit="false"/>
      <protection locked="true" hidden="false"/>
    </xf>
    <xf numFmtId="167" fontId="7" fillId="11" borderId="1" xfId="0" applyFont="true" applyBorder="true" applyAlignment="true" applyProtection="false">
      <alignment horizontal="center" vertical="top" textRotation="0" wrapText="true" indent="0" shrinkToFit="false"/>
      <protection locked="true" hidden="false"/>
    </xf>
    <xf numFmtId="164" fontId="4" fillId="22" borderId="0" xfId="0" applyFont="true" applyBorder="false" applyAlignment="true" applyProtection="false">
      <alignment horizontal="general" vertical="center" textRotation="0" wrapText="false" indent="0" shrinkToFit="false"/>
      <protection locked="true" hidden="false"/>
    </xf>
    <xf numFmtId="164" fontId="0" fillId="22" borderId="0" xfId="0" applyFont="false" applyBorder="false" applyAlignment="false" applyProtection="false">
      <alignment horizontal="general" vertical="bottom" textRotation="0" wrapText="false" indent="0" shrinkToFit="false"/>
      <protection locked="true" hidden="false"/>
    </xf>
    <xf numFmtId="164" fontId="11" fillId="22" borderId="1" xfId="0" applyFont="true" applyBorder="true" applyAlignment="true" applyProtection="false">
      <alignment horizontal="center" vertical="top" textRotation="0" wrapText="true" indent="0" shrinkToFit="false"/>
      <protection locked="true" hidden="false"/>
    </xf>
    <xf numFmtId="164" fontId="7" fillId="23" borderId="1" xfId="0" applyFont="true" applyBorder="true" applyAlignment="true" applyProtection="false">
      <alignment horizontal="general" vertical="top" textRotation="0" wrapText="true" indent="0" shrinkToFit="false"/>
      <protection locked="true" hidden="false"/>
    </xf>
    <xf numFmtId="164" fontId="8" fillId="23" borderId="1" xfId="0" applyFont="true" applyBorder="true" applyAlignment="true" applyProtection="false">
      <alignment horizontal="general" vertical="top" textRotation="0" wrapText="true" indent="0" shrinkToFit="false"/>
      <protection locked="true" hidden="false"/>
    </xf>
    <xf numFmtId="164" fontId="6" fillId="22" borderId="0" xfId="0" applyFont="true" applyBorder="false" applyAlignment="false" applyProtection="false">
      <alignment horizontal="general" vertical="bottom" textRotation="0" wrapText="false" indent="0" shrinkToFit="false"/>
      <protection locked="true" hidden="false"/>
    </xf>
    <xf numFmtId="164" fontId="4" fillId="24" borderId="0" xfId="0" applyFont="true" applyBorder="false" applyAlignment="true" applyProtection="false">
      <alignment horizontal="general" vertical="center" textRotation="0" wrapText="false" indent="0" shrinkToFit="false"/>
      <protection locked="true" hidden="false"/>
    </xf>
    <xf numFmtId="164" fontId="0" fillId="24" borderId="0" xfId="0" applyFont="false" applyBorder="false" applyAlignment="false" applyProtection="false">
      <alignment horizontal="general" vertical="bottom" textRotation="0" wrapText="false" indent="0" shrinkToFit="false"/>
      <protection locked="true" hidden="false"/>
    </xf>
    <xf numFmtId="164" fontId="11" fillId="24" borderId="1" xfId="0" applyFont="true" applyBorder="true" applyAlignment="true" applyProtection="false">
      <alignment horizontal="center" vertical="top" textRotation="0" wrapText="true" indent="0" shrinkToFit="false"/>
      <protection locked="true" hidden="false"/>
    </xf>
    <xf numFmtId="164" fontId="7" fillId="13" borderId="1" xfId="0" applyFont="true" applyBorder="true" applyAlignment="true" applyProtection="false">
      <alignment horizontal="general" vertical="top" textRotation="0" wrapText="true" indent="0" shrinkToFit="false"/>
      <protection locked="true" hidden="false"/>
    </xf>
    <xf numFmtId="164" fontId="4" fillId="8" borderId="0" xfId="0" applyFont="true" applyBorder="false" applyAlignment="true" applyProtection="false">
      <alignment horizontal="general" vertical="center" textRotation="0" wrapText="false" indent="0" shrinkToFit="false"/>
      <protection locked="true" hidden="false"/>
    </xf>
    <xf numFmtId="164" fontId="0" fillId="8" borderId="0" xfId="0" applyFont="false" applyBorder="false" applyAlignment="false" applyProtection="false">
      <alignment horizontal="general" vertical="bottom" textRotation="0" wrapText="false" indent="0" shrinkToFit="false"/>
      <protection locked="true" hidden="false"/>
    </xf>
    <xf numFmtId="164" fontId="7" fillId="0" borderId="1" xfId="0" applyFont="true" applyBorder="true" applyAlignment="true" applyProtection="false">
      <alignment horizontal="general" vertical="top" textRotation="0" wrapText="true" indent="0" shrinkToFit="false"/>
      <protection locked="true" hidden="false"/>
    </xf>
    <xf numFmtId="168" fontId="8" fillId="13" borderId="1" xfId="0" applyFont="true" applyBorder="true" applyAlignment="true" applyProtection="false">
      <alignment horizontal="general" vertical="top" textRotation="0" wrapText="true" indent="0" shrinkToFit="false"/>
      <protection locked="true" hidden="false"/>
    </xf>
    <xf numFmtId="164" fontId="6" fillId="8" borderId="0" xfId="0" applyFont="true" applyBorder="false" applyAlignment="false" applyProtection="false">
      <alignment horizontal="general" vertical="bottom" textRotation="0" wrapText="false" indent="0" shrinkToFit="false"/>
      <protection locked="true" hidden="false"/>
    </xf>
    <xf numFmtId="164" fontId="11" fillId="25" borderId="1" xfId="0" applyFont="true" applyBorder="true" applyAlignment="true" applyProtection="false">
      <alignment horizontal="center" vertical="top" textRotation="0" wrapText="true" indent="0" shrinkToFit="false"/>
      <protection locked="true" hidden="false"/>
    </xf>
    <xf numFmtId="164" fontId="8" fillId="3" borderId="1" xfId="0" applyFont="true" applyBorder="true" applyAlignment="true" applyProtection="false">
      <alignment horizontal="center" vertical="top" textRotation="0" wrapText="true" indent="0" shrinkToFit="false"/>
      <protection locked="true" hidden="false"/>
    </xf>
    <xf numFmtId="164" fontId="8" fillId="11" borderId="1" xfId="0" applyFont="true" applyBorder="true" applyAlignment="true" applyProtection="false">
      <alignment horizontal="general" vertical="top" textRotation="0" wrapText="true" indent="0" shrinkToFit="false"/>
      <protection locked="true" hidden="false"/>
    </xf>
    <xf numFmtId="164" fontId="4" fillId="10" borderId="0" xfId="0" applyFont="true" applyBorder="false" applyAlignment="true" applyProtection="false">
      <alignment horizontal="general" vertical="center" textRotation="0" wrapText="false" indent="0" shrinkToFit="false"/>
      <protection locked="true" hidden="false"/>
    </xf>
    <xf numFmtId="164" fontId="0" fillId="10" borderId="0" xfId="0" applyFont="false" applyBorder="false" applyAlignment="false" applyProtection="false">
      <alignment horizontal="general" vertical="bottom" textRotation="0" wrapText="false" indent="0" shrinkToFit="false"/>
      <protection locked="true" hidden="false"/>
    </xf>
    <xf numFmtId="164" fontId="11" fillId="10" borderId="1" xfId="0" applyFont="true" applyBorder="true" applyAlignment="false" applyProtection="false">
      <alignment horizontal="general" vertical="bottom" textRotation="0" wrapText="false" indent="0" shrinkToFit="false"/>
      <protection locked="true" hidden="false"/>
    </xf>
    <xf numFmtId="164" fontId="6" fillId="10" borderId="0" xfId="0" applyFont="true" applyBorder="false" applyAlignment="false" applyProtection="false">
      <alignment horizontal="general" vertical="bottom" textRotation="0" wrapText="false" indent="0" shrinkToFit="false"/>
      <protection locked="true" hidden="false"/>
    </xf>
    <xf numFmtId="165" fontId="8" fillId="11" borderId="1" xfId="0" applyFont="true" applyBorder="true" applyAlignment="true" applyProtection="false">
      <alignment horizontal="center" vertical="top"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0">
    <dxf>
      <font>
        <name val="Arial"/>
        <charset val="1"/>
        <family val="0"/>
        <b val="1"/>
        <color rgb="FF000000"/>
      </font>
      <fill>
        <patternFill>
          <bgColor rgb="FF63BE7B"/>
        </patternFill>
      </fill>
    </dxf>
    <dxf>
      <font>
        <name val="Arial"/>
        <charset val="1"/>
        <family val="0"/>
        <b val="1"/>
        <color rgb="FF000000"/>
      </font>
      <fill>
        <patternFill>
          <bgColor rgb="FFA9D08E"/>
        </patternFill>
      </fill>
    </dxf>
    <dxf>
      <font>
        <name val="Arial"/>
        <charset val="1"/>
        <family val="0"/>
        <b val="1"/>
        <color rgb="FF000000"/>
      </font>
      <fill>
        <patternFill>
          <bgColor rgb="FFFFEB84"/>
        </patternFill>
      </fill>
    </dxf>
    <dxf>
      <font>
        <name val="Arial"/>
        <charset val="1"/>
        <family val="0"/>
        <b val="1"/>
        <color rgb="FF000000"/>
      </font>
      <fill>
        <patternFill>
          <bgColor rgb="FFF8CBAD"/>
        </patternFill>
      </fill>
    </dxf>
    <dxf>
      <font>
        <name val="Arial"/>
        <charset val="1"/>
        <family val="0"/>
        <b val="1"/>
        <color rgb="FF000000"/>
      </font>
      <fill>
        <patternFill>
          <bgColor rgb="FFF4A582"/>
        </patternFill>
      </fill>
    </dxf>
    <dxf>
      <font>
        <name val="Arial"/>
        <charset val="1"/>
        <family val="0"/>
        <b val="1"/>
        <color rgb="FF000000"/>
      </font>
      <fill>
        <patternFill>
          <bgColor rgb="FFFF7C80"/>
        </patternFill>
      </fill>
    </dxf>
    <dxf>
      <font>
        <name val="Arial"/>
        <charset val="1"/>
        <family val="0"/>
        <b val="1"/>
      </font>
      <fill>
        <patternFill>
          <bgColor rgb="FFC6EFCE"/>
        </patternFill>
      </fill>
    </dxf>
    <dxf>
      <font>
        <name val="Arial"/>
        <charset val="1"/>
        <family val="0"/>
        <b val="1"/>
      </font>
      <fill>
        <patternFill>
          <bgColor rgb="FFFFEB9C"/>
        </patternFill>
      </fill>
    </dxf>
    <dxf>
      <font>
        <name val="Arial"/>
        <charset val="1"/>
        <family val="0"/>
        <b val="1"/>
      </font>
      <fill>
        <patternFill>
          <bgColor rgb="FFFF7C80"/>
        </patternFill>
      </fill>
    </dxf>
    <dxf>
      <font>
        <name val="Arial"/>
        <charset val="1"/>
        <family val="0"/>
        <b val="1"/>
      </font>
      <fill>
        <patternFill>
          <bgColor rgb="FFD9D9D9"/>
        </patternFill>
      </fill>
    </dxf>
    <dxf>
      <fill>
        <patternFill>
          <bgColor rgb="FF92D050"/>
        </patternFill>
      </fill>
    </dxf>
    <dxf>
      <fill>
        <patternFill>
          <bgColor rgb="FFF8CBAD"/>
        </patternFill>
      </fill>
    </dxf>
    <dxf>
      <fill>
        <patternFill>
          <bgColor rgb="FFC6EFCE"/>
        </patternFill>
      </fill>
    </dxf>
    <dxf>
      <font>
        <name val="Arial"/>
        <charset val="1"/>
        <family val="0"/>
      </font>
      <fill>
        <patternFill>
          <bgColor rgb="FFD9D9D9"/>
        </patternFill>
      </fill>
    </dxf>
    <dxf>
      <font>
        <name val="Arial"/>
        <charset val="1"/>
        <family val="0"/>
      </font>
      <fill>
        <patternFill>
          <bgColor rgb="FFFCE4D6"/>
        </patternFill>
      </fill>
    </dxf>
    <dxf>
      <font>
        <name val="Arial"/>
        <charset val="1"/>
        <family val="0"/>
      </font>
      <fill>
        <patternFill>
          <bgColor rgb="FFFFEB9C"/>
        </patternFill>
      </fill>
    </dxf>
    <dxf>
      <font>
        <name val="Arial"/>
        <charset val="1"/>
        <family val="0"/>
      </font>
      <fill>
        <patternFill>
          <bgColor rgb="FFC6EFCE"/>
        </patternFill>
      </fill>
    </dxf>
    <dxf>
      <font>
        <name val="Arial"/>
        <charset val="1"/>
        <family val="0"/>
        <color rgb="FFA6A6A6"/>
      </font>
    </dxf>
    <dxf>
      <font>
        <name val="Arial"/>
        <charset val="1"/>
        <family val="0"/>
        <b val="1"/>
      </font>
      <fill>
        <patternFill>
          <bgColor rgb="FFF8CBAD"/>
        </patternFill>
      </fill>
    </dxf>
    <dxf>
      <font>
        <name val="Arial"/>
        <charset val="1"/>
        <family val="0"/>
      </font>
      <fill>
        <patternFill>
          <bgColor rgb="FFFF7C80"/>
        </patternFill>
      </fill>
    </dxf>
  </dxfs>
  <colors>
    <indexedColors>
      <rgbColor rgb="FF000000"/>
      <rgbColor rgb="FFFFFFFF"/>
      <rgbColor rgb="FFC00000"/>
      <rgbColor rgb="FF00FF00"/>
      <rgbColor rgb="FF0000FF"/>
      <rgbColor rgb="FFFFEB84"/>
      <rgbColor rgb="FFFF00FF"/>
      <rgbColor rgb="FF00FFFF"/>
      <rgbColor rgb="FF800000"/>
      <rgbColor rgb="FF008000"/>
      <rgbColor rgb="FF000080"/>
      <rgbColor rgb="FF806000"/>
      <rgbColor rgb="FF800080"/>
      <rgbColor rgb="FF1F6E8C"/>
      <rgbColor rgb="FFBFBFBF"/>
      <rgbColor rgb="FF7F7F7F"/>
      <rgbColor rgb="FFFBEAEA"/>
      <rgbColor rgb="FF7030A0"/>
      <rgbColor rgb="FFFFF2CC"/>
      <rgbColor rgb="FFDDEBF7"/>
      <rgbColor rgb="FF660066"/>
      <rgbColor rgb="FFFF7C80"/>
      <rgbColor rgb="FF0563C1"/>
      <rgbColor rgb="FFD9D9D9"/>
      <rgbColor rgb="FF000080"/>
      <rgbColor rgb="FFFF00FF"/>
      <rgbColor rgb="FFEEF5E9"/>
      <rgbColor rgb="FF00FFFF"/>
      <rgbColor rgb="FF800080"/>
      <rgbColor rgb="FF800000"/>
      <rgbColor rgb="FF008080"/>
      <rgbColor rgb="FF0000FF"/>
      <rgbColor rgb="FF00CCFF"/>
      <rgbColor rgb="FFE2EFDA"/>
      <rgbColor rgb="FFC6EFCE"/>
      <rgbColor rgb="FFFFEB9C"/>
      <rgbColor rgb="FFA9D08E"/>
      <rgbColor rgb="FFF4A582"/>
      <rgbColor rgb="FFE7E6E6"/>
      <rgbColor rgb="FFF8CBAD"/>
      <rgbColor rgb="FF2F5597"/>
      <rgbColor rgb="FF63BE7B"/>
      <rgbColor rgb="FF92D050"/>
      <rgbColor rgb="FFFCE4D6"/>
      <rgbColor rgb="FFFF9900"/>
      <rgbColor rgb="FFC55A11"/>
      <rgbColor rgb="FF595959"/>
      <rgbColor rgb="FFA6A6A6"/>
      <rgbColor rgb="FF003366"/>
      <rgbColor rgb="FF548235"/>
      <rgbColor rgb="FF003300"/>
      <rgbColor rgb="FF375623"/>
      <rgbColor rgb="FF993300"/>
      <rgbColor rgb="FF993366"/>
      <rgbColor rgb="FF5B3F8C"/>
      <rgbColor rgb="FF3A3A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nachi065.github.io/AI-Security-Wiki/05_Vendor_Evaluation/11_AI_Security_Vendor_Evaluation_Master_Framework.html" TargetMode="External"/><Relationship Id="rId2" Type="http://schemas.openxmlformats.org/officeDocument/2006/relationships/hyperlink" Target="https://nachi065.github.io/AI-Security-Wiki/07_Role_Based_Playbooks/15E_Vendor_Evaluation_and_Audit_Playbook.html" TargetMode="External"/><Relationship Id="rId3" Type="http://schemas.openxmlformats.org/officeDocument/2006/relationships/hyperlink" Target="https://nachi065.github.io/AI-Security-Wiki/11_GCC_AI_Compliance/T03_Vendor_Due_Diligence_GCC_Addendum.html" TargetMode="External"/><Relationship Id="rId4" Type="http://schemas.openxmlformats.org/officeDocument/2006/relationships/hyperlink" Target="https://nachi065.github.io/AI-Security-Wiki/12_EU_AI_Compliance/T03_Supplier_Due_Diligence_EU_Addendum.html" TargetMode="External"/><Relationship Id="rId5" Type="http://schemas.openxmlformats.org/officeDocument/2006/relationships/hyperlink" Target="https://nachi065.github.io/AI-Security-Wiki/06_Testing_and_Assurance/13_AI_Security_PoC_Test_Case_Library.html" TargetMode="External"/><Relationship Id="rId6" Type="http://schemas.openxmlformats.org/officeDocument/2006/relationships/hyperlink" Target="https://nachi065.github.io/AI-Security-Wiki/03_Control_Library/03_AI_Security_Control_Objectives_Library.html" TargetMode="External"/>
</Relationships>
</file>

<file path=xl/worksheets/_rels/sheet2.xml.rels><?xml version="1.0" encoding="UTF-8"?>
<Relationships xmlns="http://schemas.openxmlformats.org/package/2006/relationships"><Relationship Id="rId1" Type="http://schemas.openxmlformats.org/officeDocument/2006/relationships/hyperlink" Target="https://creativecommons.org/licenses/by-sa/4.0/" TargetMode="External"/><Relationship Id="rId2" Type="http://schemas.openxmlformats.org/officeDocument/2006/relationships/hyperlink" Target="https://creativecommons.org/licenses/by-sa/4.0/legalcode.en" TargetMode="External"/><Relationship Id="rId3" Type="http://schemas.openxmlformats.org/officeDocument/2006/relationships/hyperlink" Target="https://nachi065.github.io/AI-Security-Wiki/" TargetMode="External"/><Relationship Id="rId4" Type="http://schemas.openxmlformats.org/officeDocument/2006/relationships/hyperlink" Target="https://github.com/nachi065/AI-Security-Wiki"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00000"/>
    <pageSetUpPr fitToPage="true"/>
  </sheetPr>
  <dimension ref="A1:B4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110"/>
  </cols>
  <sheetData>
    <row r="1" customFormat="false" ht="30" hidden="false" customHeight="true" outlineLevel="0" collapsed="false">
      <c r="A1" s="1" t="s">
        <v>0</v>
      </c>
      <c r="B1" s="2"/>
    </row>
    <row r="2" customFormat="false" ht="15" hidden="false" customHeight="false" outlineLevel="0" collapsed="false">
      <c r="A2" s="3" t="s">
        <v>1</v>
      </c>
    </row>
    <row r="4" customFormat="false" ht="15" hidden="false" customHeight="false" outlineLevel="0" collapsed="false">
      <c r="A4" s="4" t="s">
        <v>2</v>
      </c>
      <c r="B4" s="2"/>
    </row>
    <row r="5" customFormat="false" ht="23.85" hidden="false" customHeight="false" outlineLevel="0" collapsed="false">
      <c r="A5" s="5" t="s">
        <v>3</v>
      </c>
      <c r="B5" s="6" t="s">
        <v>4</v>
      </c>
    </row>
    <row r="6" customFormat="false" ht="15" hidden="false" customHeight="false" outlineLevel="0" collapsed="false">
      <c r="A6" s="7" t="s">
        <v>5</v>
      </c>
      <c r="B6" s="8" t="s">
        <v>6</v>
      </c>
    </row>
    <row r="7" customFormat="false" ht="23.85" hidden="false" customHeight="false" outlineLevel="0" collapsed="false">
      <c r="A7" s="5" t="s">
        <v>7</v>
      </c>
      <c r="B7" s="6" t="s">
        <v>8</v>
      </c>
    </row>
    <row r="8" customFormat="false" ht="23.85" hidden="false" customHeight="false" outlineLevel="0" collapsed="false">
      <c r="A8" s="7" t="s">
        <v>9</v>
      </c>
      <c r="B8" s="8" t="s">
        <v>10</v>
      </c>
    </row>
    <row r="10" customFormat="false" ht="15" hidden="false" customHeight="false" outlineLevel="0" collapsed="false">
      <c r="A10" s="4" t="s">
        <v>11</v>
      </c>
      <c r="B10" s="2"/>
    </row>
    <row r="11" customFormat="false" ht="15" hidden="false" customHeight="false" outlineLevel="0" collapsed="false">
      <c r="A11" s="5" t="s">
        <v>12</v>
      </c>
      <c r="B11" s="6" t="s">
        <v>13</v>
      </c>
    </row>
    <row r="12" customFormat="false" ht="15" hidden="false" customHeight="false" outlineLevel="0" collapsed="false">
      <c r="A12" s="7" t="s">
        <v>14</v>
      </c>
      <c r="B12" s="8" t="s">
        <v>15</v>
      </c>
    </row>
    <row r="13" customFormat="false" ht="23.85" hidden="false" customHeight="false" outlineLevel="0" collapsed="false">
      <c r="A13" s="5" t="s">
        <v>16</v>
      </c>
      <c r="B13" s="6" t="s">
        <v>17</v>
      </c>
    </row>
    <row r="14" customFormat="false" ht="15" hidden="false" customHeight="false" outlineLevel="0" collapsed="false">
      <c r="A14" s="7" t="s">
        <v>18</v>
      </c>
      <c r="B14" s="8" t="s">
        <v>19</v>
      </c>
    </row>
    <row r="15" customFormat="false" ht="15" hidden="false" customHeight="false" outlineLevel="0" collapsed="false">
      <c r="A15" s="5" t="s">
        <v>20</v>
      </c>
      <c r="B15" s="6" t="s">
        <v>21</v>
      </c>
    </row>
    <row r="16" customFormat="false" ht="15" hidden="false" customHeight="false" outlineLevel="0" collapsed="false">
      <c r="A16" s="7" t="s">
        <v>22</v>
      </c>
      <c r="B16" s="8" t="s">
        <v>23</v>
      </c>
    </row>
    <row r="17" customFormat="false" ht="15" hidden="false" customHeight="false" outlineLevel="0" collapsed="false">
      <c r="A17" s="5" t="s">
        <v>24</v>
      </c>
      <c r="B17" s="6" t="s">
        <v>25</v>
      </c>
    </row>
    <row r="19" customFormat="false" ht="15" hidden="false" customHeight="false" outlineLevel="0" collapsed="false">
      <c r="A19" s="4" t="s">
        <v>26</v>
      </c>
      <c r="B19" s="2"/>
    </row>
    <row r="20" customFormat="false" ht="15" hidden="false" customHeight="false" outlineLevel="0" collapsed="false">
      <c r="A20" s="7" t="s">
        <v>27</v>
      </c>
      <c r="B20" s="8" t="s">
        <v>28</v>
      </c>
    </row>
    <row r="21" customFormat="false" ht="15" hidden="false" customHeight="false" outlineLevel="0" collapsed="false">
      <c r="A21" s="5" t="s">
        <v>29</v>
      </c>
      <c r="B21" s="6" t="s">
        <v>30</v>
      </c>
    </row>
    <row r="22" customFormat="false" ht="15" hidden="false" customHeight="false" outlineLevel="0" collapsed="false">
      <c r="A22" s="7" t="s">
        <v>31</v>
      </c>
      <c r="B22" s="8" t="s">
        <v>32</v>
      </c>
    </row>
    <row r="23" customFormat="false" ht="15" hidden="false" customHeight="false" outlineLevel="0" collapsed="false">
      <c r="A23" s="5" t="s">
        <v>33</v>
      </c>
      <c r="B23" s="6" t="s">
        <v>34</v>
      </c>
    </row>
    <row r="25" customFormat="false" ht="15" hidden="false" customHeight="false" outlineLevel="0" collapsed="false">
      <c r="A25" s="4" t="s">
        <v>35</v>
      </c>
      <c r="B25" s="2"/>
    </row>
    <row r="26" customFormat="false" ht="15" hidden="false" customHeight="false" outlineLevel="0" collapsed="false">
      <c r="A26" s="7" t="s">
        <v>36</v>
      </c>
      <c r="B26" s="8" t="s">
        <v>37</v>
      </c>
    </row>
    <row r="27" customFormat="false" ht="15" hidden="false" customHeight="false" outlineLevel="0" collapsed="false">
      <c r="A27" s="5" t="s">
        <v>38</v>
      </c>
      <c r="B27" s="6" t="s">
        <v>39</v>
      </c>
    </row>
    <row r="28" customFormat="false" ht="15" hidden="false" customHeight="false" outlineLevel="0" collapsed="false">
      <c r="A28" s="7" t="s">
        <v>40</v>
      </c>
      <c r="B28" s="8" t="s">
        <v>41</v>
      </c>
    </row>
    <row r="29" customFormat="false" ht="15" hidden="false" customHeight="false" outlineLevel="0" collapsed="false">
      <c r="A29" s="5" t="s">
        <v>42</v>
      </c>
      <c r="B29" s="6" t="s">
        <v>43</v>
      </c>
    </row>
    <row r="30" customFormat="false" ht="15" hidden="false" customHeight="false" outlineLevel="0" collapsed="false">
      <c r="A30" s="7" t="s">
        <v>44</v>
      </c>
      <c r="B30" s="8" t="s">
        <v>45</v>
      </c>
    </row>
    <row r="31" customFormat="false" ht="15" hidden="false" customHeight="false" outlineLevel="0" collapsed="false">
      <c r="A31" s="5" t="s">
        <v>46</v>
      </c>
      <c r="B31" s="6" t="s">
        <v>47</v>
      </c>
    </row>
    <row r="32" customFormat="false" ht="15" hidden="false" customHeight="false" outlineLevel="0" collapsed="false">
      <c r="A32" s="7" t="s">
        <v>48</v>
      </c>
      <c r="B32" s="8" t="s">
        <v>49</v>
      </c>
    </row>
    <row r="33" customFormat="false" ht="15" hidden="false" customHeight="false" outlineLevel="0" collapsed="false">
      <c r="A33" s="5" t="s">
        <v>50</v>
      </c>
      <c r="B33" s="6" t="s">
        <v>51</v>
      </c>
    </row>
    <row r="34" customFormat="false" ht="15" hidden="false" customHeight="false" outlineLevel="0" collapsed="false">
      <c r="A34" s="7" t="s">
        <v>52</v>
      </c>
      <c r="B34" s="8" t="s">
        <v>53</v>
      </c>
    </row>
    <row r="36" customFormat="false" ht="15" hidden="false" customHeight="false" outlineLevel="0" collapsed="false">
      <c r="A36" s="4" t="s">
        <v>54</v>
      </c>
      <c r="B36" s="2"/>
    </row>
    <row r="37" customFormat="false" ht="23.85" hidden="false" customHeight="false" outlineLevel="0" collapsed="false">
      <c r="A37" s="5" t="s">
        <v>55</v>
      </c>
      <c r="B37" s="9" t="s">
        <v>56</v>
      </c>
    </row>
    <row r="38" customFormat="false" ht="15" hidden="false" customHeight="false" outlineLevel="0" collapsed="false">
      <c r="A38" s="7" t="s">
        <v>57</v>
      </c>
      <c r="B38" s="10" t="s">
        <v>58</v>
      </c>
    </row>
    <row r="39" customFormat="false" ht="23.85" hidden="false" customHeight="false" outlineLevel="0" collapsed="false">
      <c r="A39" s="5" t="s">
        <v>59</v>
      </c>
      <c r="B39" s="9" t="s">
        <v>60</v>
      </c>
    </row>
    <row r="40" customFormat="false" ht="23.85" hidden="false" customHeight="false" outlineLevel="0" collapsed="false">
      <c r="A40" s="7" t="s">
        <v>61</v>
      </c>
      <c r="B40" s="10" t="s">
        <v>62</v>
      </c>
    </row>
    <row r="41" customFormat="false" ht="15" hidden="false" customHeight="false" outlineLevel="0" collapsed="false">
      <c r="A41" s="5" t="s">
        <v>63</v>
      </c>
      <c r="B41" s="9" t="s">
        <v>64</v>
      </c>
    </row>
    <row r="42" customFormat="false" ht="23.85" hidden="false" customHeight="false" outlineLevel="0" collapsed="false">
      <c r="A42" s="7" t="s">
        <v>65</v>
      </c>
      <c r="B42" s="10" t="s">
        <v>66</v>
      </c>
    </row>
    <row r="44" customFormat="false" ht="27.75" hidden="false" customHeight="true" outlineLevel="0" collapsed="false">
      <c r="A44" s="11" t="s">
        <v>67</v>
      </c>
      <c r="B44" s="11"/>
    </row>
  </sheetData>
  <mergeCells count="1">
    <mergeCell ref="A44:B44"/>
  </mergeCells>
  <hyperlinks>
    <hyperlink ref="B37" r:id="rId1" display="https://nachi065.github.io/AI-Security-Wiki/05_Vendor_Evaluation/11_AI_Security_Vendor_Evaluation_Master_Framework.html"/>
    <hyperlink ref="B38" r:id="rId2" display="https://nachi065.github.io/AI-Security-Wiki/07_Role_Based_Playbooks/15E_Vendor_Evaluation_and_Audit_Playbook.html"/>
    <hyperlink ref="B39" r:id="rId3" display="https://nachi065.github.io/AI-Security-Wiki/11_GCC_AI_Compliance/T03_Vendor_Due_Diligence_GCC_Addendum.html"/>
    <hyperlink ref="B40" r:id="rId4" display="https://nachi065.github.io/AI-Security-Wiki/12_EU_AI_Compliance/T03_Supplier_Due_Diligence_EU_Addendum.html"/>
    <hyperlink ref="B41" r:id="rId5" display="https://nachi065.github.io/AI-Security-Wiki/06_Testing_and_Assurance/13_AI_Security_PoC_Test_Case_Library.html"/>
    <hyperlink ref="B42" r:id="rId6" location="ai-ctrl-014" display="https://nachi065.github.io/AI-Security-Wiki/03_Control_Library/03_AI_Security_Control_Objectives_Library.html#ai-ctrl-014"/>
  </hyperlink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3A3A3A"/>
    <pageSetUpPr fitToPage="true"/>
  </sheetPr>
  <dimension ref="A1:B2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110"/>
  </cols>
  <sheetData>
    <row r="1" customFormat="false" ht="30" hidden="false" customHeight="true" outlineLevel="0" collapsed="false">
      <c r="A1" s="12" t="s">
        <v>52</v>
      </c>
      <c r="B1" s="13"/>
    </row>
    <row r="2" customFormat="false" ht="15" hidden="false" customHeight="false" outlineLevel="0" collapsed="false">
      <c r="A2" s="3" t="s">
        <v>68</v>
      </c>
    </row>
    <row r="4" customFormat="false" ht="15" hidden="false" customHeight="false" outlineLevel="0" collapsed="false">
      <c r="A4" s="14" t="s">
        <v>69</v>
      </c>
      <c r="B4" s="13"/>
    </row>
    <row r="5" customFormat="false" ht="15" hidden="false" customHeight="false" outlineLevel="0" collapsed="false">
      <c r="A5" s="5" t="s">
        <v>70</v>
      </c>
      <c r="B5" s="6" t="s">
        <v>0</v>
      </c>
    </row>
    <row r="6" customFormat="false" ht="15" hidden="false" customHeight="false" outlineLevel="0" collapsed="false">
      <c r="A6" s="5" t="s">
        <v>71</v>
      </c>
      <c r="B6" s="6" t="s">
        <v>72</v>
      </c>
    </row>
    <row r="7" customFormat="false" ht="23.85" hidden="false" customHeight="false" outlineLevel="0" collapsed="false">
      <c r="A7" s="5" t="s">
        <v>52</v>
      </c>
      <c r="B7" s="6" t="s">
        <v>73</v>
      </c>
    </row>
    <row r="8" customFormat="false" ht="15" hidden="false" customHeight="false" outlineLevel="0" collapsed="false">
      <c r="A8" s="5" t="s">
        <v>74</v>
      </c>
      <c r="B8" s="9" t="s">
        <v>75</v>
      </c>
    </row>
    <row r="9" customFormat="false" ht="15" hidden="false" customHeight="false" outlineLevel="0" collapsed="false">
      <c r="A9" s="5" t="s">
        <v>76</v>
      </c>
      <c r="B9" s="9" t="s">
        <v>77</v>
      </c>
    </row>
    <row r="10" customFormat="false" ht="15" hidden="false" customHeight="false" outlineLevel="0" collapsed="false">
      <c r="A10" s="5" t="s">
        <v>78</v>
      </c>
      <c r="B10" s="9" t="s">
        <v>79</v>
      </c>
    </row>
    <row r="11" customFormat="false" ht="15" hidden="false" customHeight="false" outlineLevel="0" collapsed="false">
      <c r="A11" s="5" t="s">
        <v>80</v>
      </c>
      <c r="B11" s="9" t="s">
        <v>81</v>
      </c>
    </row>
    <row r="13" customFormat="false" ht="15" hidden="false" customHeight="false" outlineLevel="0" collapsed="false">
      <c r="A13" s="14" t="s">
        <v>82</v>
      </c>
      <c r="B13" s="13"/>
    </row>
    <row r="14" customFormat="false" ht="23.85" hidden="false" customHeight="false" outlineLevel="0" collapsed="false">
      <c r="A14" s="5" t="s">
        <v>83</v>
      </c>
      <c r="B14" s="6" t="s">
        <v>84</v>
      </c>
    </row>
    <row r="15" customFormat="false" ht="35.05" hidden="false" customHeight="false" outlineLevel="0" collapsed="false">
      <c r="A15" s="5" t="s">
        <v>85</v>
      </c>
      <c r="B15" s="6" t="s">
        <v>86</v>
      </c>
    </row>
    <row r="16" customFormat="false" ht="23.85" hidden="false" customHeight="false" outlineLevel="0" collapsed="false">
      <c r="A16" s="5" t="s">
        <v>87</v>
      </c>
      <c r="B16" s="6" t="s">
        <v>88</v>
      </c>
    </row>
    <row r="18" customFormat="false" ht="15" hidden="false" customHeight="false" outlineLevel="0" collapsed="false">
      <c r="A18" s="14" t="s">
        <v>89</v>
      </c>
      <c r="B18" s="13"/>
    </row>
    <row r="19" customFormat="false" ht="23.85" hidden="false" customHeight="false" outlineLevel="0" collapsed="false">
      <c r="A19" s="5" t="s">
        <v>90</v>
      </c>
      <c r="B19" s="6" t="s">
        <v>91</v>
      </c>
    </row>
    <row r="20" customFormat="false" ht="15" hidden="false" customHeight="false" outlineLevel="0" collapsed="false">
      <c r="A20" s="5" t="s">
        <v>92</v>
      </c>
      <c r="B20" s="6" t="s">
        <v>93</v>
      </c>
    </row>
    <row r="22" customFormat="false" ht="15" hidden="false" customHeight="false" outlineLevel="0" collapsed="false">
      <c r="A22" s="14" t="s">
        <v>94</v>
      </c>
      <c r="B22" s="13"/>
    </row>
    <row r="23" customFormat="false" ht="35.05" hidden="false" customHeight="false" outlineLevel="0" collapsed="false">
      <c r="A23" s="5" t="s">
        <v>95</v>
      </c>
      <c r="B23" s="6" t="s">
        <v>96</v>
      </c>
    </row>
    <row r="25" customFormat="false" ht="15" hidden="false" customHeight="false" outlineLevel="0" collapsed="false">
      <c r="A25" s="14" t="s">
        <v>97</v>
      </c>
      <c r="B25" s="13"/>
    </row>
    <row r="26" customFormat="false" ht="35.05" hidden="false" customHeight="false" outlineLevel="0" collapsed="false">
      <c r="A26" s="5" t="s">
        <v>98</v>
      </c>
      <c r="B26" s="6" t="s">
        <v>99</v>
      </c>
    </row>
    <row r="27" customFormat="false" ht="23.85" hidden="false" customHeight="false" outlineLevel="0" collapsed="false">
      <c r="A27" s="5" t="s">
        <v>100</v>
      </c>
      <c r="B27" s="6" t="s">
        <v>101</v>
      </c>
    </row>
    <row r="28" customFormat="false" ht="15" hidden="false" customHeight="false" outlineLevel="0" collapsed="false">
      <c r="A28" s="5" t="s">
        <v>102</v>
      </c>
      <c r="B28" s="6" t="s">
        <v>103</v>
      </c>
    </row>
  </sheetData>
  <hyperlinks>
    <hyperlink ref="B8" r:id="rId1" display="https://creativecommons.org/licenses/by-sa/4.0/"/>
    <hyperlink ref="B9" r:id="rId2" display="https://creativecommons.org/licenses/by-sa/4.0/legalcode.en"/>
    <hyperlink ref="B10" r:id="rId3" display="https://nachi065.github.io/AI-Security-Wiki/"/>
    <hyperlink ref="B11" r:id="rId4" display="https://github.com/nachi065/AI-Security-Wiki"/>
  </hyperlink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48235"/>
    <pageSetUpPr fitToPage="true"/>
  </sheetPr>
  <dimension ref="A1:F2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6" min="2" style="0" width="22"/>
  </cols>
  <sheetData>
    <row r="1" customFormat="false" ht="30" hidden="false" customHeight="true" outlineLevel="0" collapsed="false">
      <c r="A1" s="15" t="s">
        <v>104</v>
      </c>
      <c r="B1" s="16"/>
      <c r="C1" s="16"/>
      <c r="D1" s="16"/>
      <c r="E1" s="16"/>
      <c r="F1" s="16"/>
    </row>
    <row r="2" customFormat="false" ht="15" hidden="false" customHeight="false" outlineLevel="0" collapsed="false">
      <c r="A2" s="3" t="s">
        <v>105</v>
      </c>
    </row>
    <row r="4" customFormat="false" ht="15" hidden="false" customHeight="false" outlineLevel="0" collapsed="false">
      <c r="A4" s="17" t="s">
        <v>106</v>
      </c>
      <c r="B4" s="18" t="str">
        <f aca="false">IF(Settings!$B$6="","Vendor 1",Settings!$B$6)</f>
        <v>Vendor 1</v>
      </c>
      <c r="C4" s="19" t="str">
        <f aca="false">IF(Settings!$B$7="","Vendor 2",Settings!$B$7)</f>
        <v>Vendor 2</v>
      </c>
      <c r="D4" s="20" t="str">
        <f aca="false">IF(Settings!$B$8="","Vendor 3",Settings!$B$8)</f>
        <v>Vendor 3</v>
      </c>
      <c r="E4" s="21" t="str">
        <f aca="false">IF(Settings!$B$9="","Vendor 4",Settings!$B$9)</f>
        <v>Vendor 4</v>
      </c>
      <c r="F4" s="22" t="str">
        <f aca="false">IF(Settings!$B$10="","Vendor 5",Settings!$B$10)</f>
        <v>Vendor 5</v>
      </c>
    </row>
    <row r="5" customFormat="false" ht="15" hidden="false" customHeight="false" outlineLevel="0" collapsed="false">
      <c r="A5" s="5" t="s">
        <v>107</v>
      </c>
      <c r="B5" s="23" t="str">
        <f aca="false">IF(Scoring!C6="","",Scoring!C6)</f>
        <v/>
      </c>
      <c r="C5" s="23" t="str">
        <f aca="false">IF(Scoring!E6="","",Scoring!E6)</f>
        <v/>
      </c>
      <c r="D5" s="23" t="str">
        <f aca="false">IF(Scoring!G6="","",Scoring!G6)</f>
        <v/>
      </c>
      <c r="E5" s="23" t="str">
        <f aca="false">IF(Scoring!I6="","",Scoring!I6)</f>
        <v/>
      </c>
      <c r="F5" s="23" t="str">
        <f aca="false">IF(Scoring!K6="","",Scoring!K6)</f>
        <v/>
      </c>
    </row>
    <row r="6" customFormat="false" ht="15" hidden="false" customHeight="false" outlineLevel="0" collapsed="false">
      <c r="A6" s="5" t="s">
        <v>108</v>
      </c>
      <c r="B6" s="23" t="str">
        <f aca="false">IF(Scoring!C7="","",Scoring!C7)</f>
        <v/>
      </c>
      <c r="C6" s="23" t="str">
        <f aca="false">IF(Scoring!E7="","",Scoring!E7)</f>
        <v/>
      </c>
      <c r="D6" s="23" t="str">
        <f aca="false">IF(Scoring!G7="","",Scoring!G7)</f>
        <v/>
      </c>
      <c r="E6" s="23" t="str">
        <f aca="false">IF(Scoring!I7="","",Scoring!I7)</f>
        <v/>
      </c>
      <c r="F6" s="23" t="str">
        <f aca="false">IF(Scoring!K7="","",Scoring!K7)</f>
        <v/>
      </c>
    </row>
    <row r="7" customFormat="false" ht="15" hidden="false" customHeight="false" outlineLevel="0" collapsed="false">
      <c r="A7" s="5" t="s">
        <v>109</v>
      </c>
      <c r="B7" s="23" t="str">
        <f aca="false">IF(Scoring!C8="","",Scoring!C8)</f>
        <v/>
      </c>
      <c r="C7" s="23" t="str">
        <f aca="false">IF(Scoring!E8="","",Scoring!E8)</f>
        <v/>
      </c>
      <c r="D7" s="23" t="str">
        <f aca="false">IF(Scoring!G8="","",Scoring!G8)</f>
        <v/>
      </c>
      <c r="E7" s="23" t="str">
        <f aca="false">IF(Scoring!I8="","",Scoring!I8)</f>
        <v/>
      </c>
      <c r="F7" s="23" t="str">
        <f aca="false">IF(Scoring!K8="","",Scoring!K8)</f>
        <v/>
      </c>
    </row>
    <row r="8" customFormat="false" ht="15" hidden="false" customHeight="false" outlineLevel="0" collapsed="false">
      <c r="A8" s="5" t="s">
        <v>110</v>
      </c>
      <c r="B8" s="23" t="str">
        <f aca="false">IF(Scoring!C9="","",Scoring!C9)</f>
        <v/>
      </c>
      <c r="C8" s="23" t="str">
        <f aca="false">IF(Scoring!E9="","",Scoring!E9)</f>
        <v/>
      </c>
      <c r="D8" s="23" t="str">
        <f aca="false">IF(Scoring!G9="","",Scoring!G9)</f>
        <v/>
      </c>
      <c r="E8" s="23" t="str">
        <f aca="false">IF(Scoring!I9="","",Scoring!I9)</f>
        <v/>
      </c>
      <c r="F8" s="23" t="str">
        <f aca="false">IF(Scoring!K9="","",Scoring!K9)</f>
        <v/>
      </c>
    </row>
    <row r="9" customFormat="false" ht="15" hidden="false" customHeight="false" outlineLevel="0" collapsed="false">
      <c r="A9" s="5" t="s">
        <v>111</v>
      </c>
      <c r="B9" s="23" t="str">
        <f aca="false">IF(Scoring!C10="","",Scoring!C10)</f>
        <v/>
      </c>
      <c r="C9" s="23" t="str">
        <f aca="false">IF(Scoring!E10="","",Scoring!E10)</f>
        <v/>
      </c>
      <c r="D9" s="23" t="str">
        <f aca="false">IF(Scoring!G10="","",Scoring!G10)</f>
        <v/>
      </c>
      <c r="E9" s="23" t="str">
        <f aca="false">IF(Scoring!I10="","",Scoring!I10)</f>
        <v/>
      </c>
      <c r="F9" s="23" t="str">
        <f aca="false">IF(Scoring!K10="","",Scoring!K10)</f>
        <v/>
      </c>
    </row>
    <row r="10" customFormat="false" ht="15" hidden="false" customHeight="false" outlineLevel="0" collapsed="false">
      <c r="A10" s="5" t="s">
        <v>112</v>
      </c>
      <c r="B10" s="23" t="str">
        <f aca="false">IF(Scoring!C11="","",Scoring!C11)</f>
        <v/>
      </c>
      <c r="C10" s="23" t="str">
        <f aca="false">IF(Scoring!E11="","",Scoring!E11)</f>
        <v/>
      </c>
      <c r="D10" s="23" t="str">
        <f aca="false">IF(Scoring!G11="","",Scoring!G11)</f>
        <v/>
      </c>
      <c r="E10" s="23" t="str">
        <f aca="false">IF(Scoring!I11="","",Scoring!I11)</f>
        <v/>
      </c>
      <c r="F10" s="23" t="str">
        <f aca="false">IF(Scoring!K11="","",Scoring!K11)</f>
        <v/>
      </c>
    </row>
    <row r="11" customFormat="false" ht="15" hidden="false" customHeight="false" outlineLevel="0" collapsed="false">
      <c r="A11" s="5" t="s">
        <v>113</v>
      </c>
      <c r="B11" s="23" t="str">
        <f aca="false">IF(Scoring!C12="","",Scoring!C12)</f>
        <v/>
      </c>
      <c r="C11" s="23" t="str">
        <f aca="false">IF(Scoring!E12="","",Scoring!E12)</f>
        <v/>
      </c>
      <c r="D11" s="23" t="str">
        <f aca="false">IF(Scoring!G12="","",Scoring!G12)</f>
        <v/>
      </c>
      <c r="E11" s="23" t="str">
        <f aca="false">IF(Scoring!I12="","",Scoring!I12)</f>
        <v/>
      </c>
      <c r="F11" s="23" t="str">
        <f aca="false">IF(Scoring!K12="","",Scoring!K12)</f>
        <v/>
      </c>
    </row>
    <row r="12" customFormat="false" ht="15" hidden="false" customHeight="false" outlineLevel="0" collapsed="false">
      <c r="A12" s="5" t="s">
        <v>114</v>
      </c>
      <c r="B12" s="23" t="str">
        <f aca="false">IF(Scoring!C13="","",Scoring!C13)</f>
        <v/>
      </c>
      <c r="C12" s="23" t="str">
        <f aca="false">IF(Scoring!E13="","",Scoring!E13)</f>
        <v/>
      </c>
      <c r="D12" s="23" t="str">
        <f aca="false">IF(Scoring!G13="","",Scoring!G13)</f>
        <v/>
      </c>
      <c r="E12" s="23" t="str">
        <f aca="false">IF(Scoring!I13="","",Scoring!I13)</f>
        <v/>
      </c>
      <c r="F12" s="23" t="str">
        <f aca="false">IF(Scoring!K13="","",Scoring!K13)</f>
        <v/>
      </c>
    </row>
    <row r="14" customFormat="false" ht="15" hidden="false" customHeight="false" outlineLevel="0" collapsed="false">
      <c r="A14" s="24" t="s">
        <v>115</v>
      </c>
      <c r="B14" s="25" t="str">
        <f aca="false">Scoring!C16</f>
        <v/>
      </c>
      <c r="C14" s="25" t="str">
        <f aca="false">Scoring!E16</f>
        <v/>
      </c>
      <c r="D14" s="25" t="str">
        <f aca="false">Scoring!G16</f>
        <v/>
      </c>
      <c r="E14" s="25" t="str">
        <f aca="false">Scoring!I16</f>
        <v/>
      </c>
      <c r="F14" s="25" t="str">
        <f aca="false">Scoring!K16</f>
        <v/>
      </c>
    </row>
    <row r="15" customFormat="false" ht="15" hidden="false" customHeight="false" outlineLevel="0" collapsed="false">
      <c r="A15" s="24" t="s">
        <v>116</v>
      </c>
      <c r="B15" s="26" t="str">
        <f aca="false">Scoring!C18</f>
        <v/>
      </c>
      <c r="C15" s="26" t="str">
        <f aca="false">Scoring!E18</f>
        <v/>
      </c>
      <c r="D15" s="26" t="str">
        <f aca="false">Scoring!G18</f>
        <v/>
      </c>
      <c r="E15" s="26" t="str">
        <f aca="false">Scoring!I18</f>
        <v/>
      </c>
      <c r="F15" s="26" t="str">
        <f aca="false">Scoring!K18</f>
        <v/>
      </c>
    </row>
    <row r="16" customFormat="false" ht="45" hidden="false" customHeight="true" outlineLevel="0" collapsed="false">
      <c r="A16" s="24" t="s">
        <v>117</v>
      </c>
      <c r="B16" s="26" t="str">
        <f aca="false">Scoring!C20</f>
        <v>None</v>
      </c>
      <c r="C16" s="26" t="str">
        <f aca="false">Scoring!E20</f>
        <v>None</v>
      </c>
      <c r="D16" s="26" t="str">
        <f aca="false">Scoring!G20</f>
        <v>None</v>
      </c>
      <c r="E16" s="26" t="str">
        <f aca="false">Scoring!I20</f>
        <v>None</v>
      </c>
      <c r="F16" s="26" t="str">
        <f aca="false">Scoring!K20</f>
        <v>None</v>
      </c>
    </row>
    <row r="17" customFormat="false" ht="15" hidden="false" customHeight="false" outlineLevel="0" collapsed="false">
      <c r="A17" s="24" t="s">
        <v>118</v>
      </c>
      <c r="B17" s="27" t="n">
        <f aca="false">'Vendor Evidence'!B19</f>
        <v>0</v>
      </c>
      <c r="C17" s="27" t="n">
        <f aca="false">'Vendor Evidence'!C19</f>
        <v>0</v>
      </c>
      <c r="D17" s="27" t="n">
        <f aca="false">'Vendor Evidence'!D19</f>
        <v>0</v>
      </c>
      <c r="E17" s="27" t="n">
        <f aca="false">'Vendor Evidence'!E19</f>
        <v>0</v>
      </c>
      <c r="F17" s="27" t="n">
        <f aca="false">'Vendor Evidence'!F19</f>
        <v>0</v>
      </c>
    </row>
    <row r="18" customFormat="false" ht="15" hidden="false" customHeight="false" outlineLevel="0" collapsed="false">
      <c r="A18" s="24" t="s">
        <v>119</v>
      </c>
      <c r="B18" s="26" t="str">
        <f aca="false">IF('PoC and Recommendation'!B29="","Not decided",'PoC and Recommendation'!B29)</f>
        <v>Not decided</v>
      </c>
      <c r="C18" s="26" t="str">
        <f aca="false">IF('PoC and Recommendation'!C29="","Not decided",'PoC and Recommendation'!C29)</f>
        <v>Not decided</v>
      </c>
      <c r="D18" s="26" t="str">
        <f aca="false">IF('PoC and Recommendation'!D29="","Not decided",'PoC and Recommendation'!D29)</f>
        <v>Not decided</v>
      </c>
      <c r="E18" s="26" t="str">
        <f aca="false">IF('PoC and Recommendation'!E29="","Not decided",'PoC and Recommendation'!E29)</f>
        <v>Not decided</v>
      </c>
      <c r="F18" s="26" t="str">
        <f aca="false">IF('PoC and Recommendation'!F29="","Not decided",'PoC and Recommendation'!F29)</f>
        <v>Not decided</v>
      </c>
    </row>
    <row r="21" customFormat="false" ht="27.75" hidden="false" customHeight="true" outlineLevel="0" collapsed="false">
      <c r="A21" s="11" t="s">
        <v>67</v>
      </c>
      <c r="B21" s="11"/>
      <c r="C21" s="11"/>
      <c r="D21" s="11"/>
      <c r="E21" s="11"/>
      <c r="F21" s="11"/>
    </row>
  </sheetData>
  <mergeCells count="1">
    <mergeCell ref="A21:F21"/>
  </mergeCells>
  <conditionalFormatting sqref="B5:F12">
    <cfRule type="cellIs" priority="2" operator="equal" aboveAverage="0" equalAverage="0" bottom="0" percent="0" rank="0" text="" dxfId="0">
      <formula>5</formula>
    </cfRule>
    <cfRule type="cellIs" priority="3" operator="equal" aboveAverage="0" equalAverage="0" bottom="0" percent="0" rank="0" text="" dxfId="1">
      <formula>4</formula>
    </cfRule>
    <cfRule type="cellIs" priority="4" operator="equal" aboveAverage="0" equalAverage="0" bottom="0" percent="0" rank="0" text="" dxfId="2">
      <formula>3</formula>
    </cfRule>
    <cfRule type="cellIs" priority="5" operator="equal" aboveAverage="0" equalAverage="0" bottom="0" percent="0" rank="0" text="" dxfId="3">
      <formula>2</formula>
    </cfRule>
    <cfRule type="cellIs" priority="6" operator="equal" aboveAverage="0" equalAverage="0" bottom="0" percent="0" rank="0" text="" dxfId="4">
      <formula>1</formula>
    </cfRule>
    <cfRule type="cellIs" priority="7" operator="equal" aboveAverage="0" equalAverage="0" bottom="0" percent="0" rank="0" text="" dxfId="5">
      <formula>0</formula>
    </cfRule>
  </conditionalFormatting>
  <conditionalFormatting sqref="B18:F18">
    <cfRule type="cellIs" priority="8" operator="equal" aboveAverage="0" equalAverage="0" bottom="0" percent="0" rank="0" text="" dxfId="6">
      <formula>"Proceed"</formula>
    </cfRule>
    <cfRule type="cellIs" priority="9" operator="equal" aboveAverage="0" equalAverage="0" bottom="0" percent="0" rank="0" text="" dxfId="7">
      <formula>"Proceed with conditions"</formula>
    </cfRule>
    <cfRule type="cellIs" priority="10" operator="equal" aboveAverage="0" equalAverage="0" bottom="0" percent="0" rank="0" text="" dxfId="8">
      <formula>"Do not proceed"</formula>
    </cfRule>
    <cfRule type="cellIs" priority="11" operator="equal" aboveAverage="0" equalAverage="0" bottom="0" percent="0" rank="0" text="" dxfId="9">
      <formula>"Not decided"</formula>
    </cfRule>
  </conditionalFormatting>
  <conditionalFormatting sqref="B15:F15">
    <cfRule type="cellIs" priority="12" operator="equal" aboveAverage="0" equalAverage="0" bottom="0" percent="0" rank="0" text="" dxfId="10">
      <formula>1</formula>
    </cfRule>
  </conditionalFormatting>
  <conditionalFormatting sqref="B17:F17">
    <cfRule type="cellIs" priority="13" operator="greaterThan" aboveAverage="0" equalAverage="0" bottom="0" percent="0" rank="0" text="" dxfId="11">
      <formula>0</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55A11"/>
    <pageSetUpPr fitToPage="true"/>
  </sheetPr>
  <dimension ref="A1:D35"/>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16"/>
    <col collapsed="false" customWidth="true" hidden="false" outlineLevel="0" max="3" min="3" style="0" width="70"/>
    <col collapsed="false" customWidth="true" hidden="false" outlineLevel="0" max="4" min="4" style="0" width="24"/>
  </cols>
  <sheetData>
    <row r="1" customFormat="false" ht="30" hidden="false" customHeight="true" outlineLevel="0" collapsed="false">
      <c r="A1" s="28" t="s">
        <v>48</v>
      </c>
      <c r="B1" s="29"/>
      <c r="C1" s="29"/>
      <c r="D1" s="29"/>
    </row>
    <row r="2" customFormat="false" ht="15" hidden="false" customHeight="false" outlineLevel="0" collapsed="false">
      <c r="A2" s="3" t="s">
        <v>120</v>
      </c>
    </row>
    <row r="4" customFormat="false" ht="15" hidden="false" customHeight="false" outlineLevel="0" collapsed="false">
      <c r="A4" s="30" t="s">
        <v>121</v>
      </c>
      <c r="B4" s="29"/>
      <c r="C4" s="29"/>
      <c r="D4" s="29"/>
    </row>
    <row r="5" customFormat="false" ht="15" hidden="false" customHeight="false" outlineLevel="0" collapsed="false">
      <c r="A5" s="20" t="s">
        <v>122</v>
      </c>
      <c r="B5" s="20" t="s">
        <v>123</v>
      </c>
      <c r="C5" s="20" t="s">
        <v>124</v>
      </c>
      <c r="D5" s="20" t="s">
        <v>125</v>
      </c>
    </row>
    <row r="6" customFormat="false" ht="15" hidden="false" customHeight="false" outlineLevel="0" collapsed="false">
      <c r="A6" s="5" t="s">
        <v>126</v>
      </c>
      <c r="B6" s="31"/>
      <c r="C6" s="31"/>
      <c r="D6" s="31"/>
    </row>
    <row r="7" customFormat="false" ht="15" hidden="false" customHeight="false" outlineLevel="0" collapsed="false">
      <c r="A7" s="5" t="s">
        <v>127</v>
      </c>
      <c r="B7" s="31"/>
      <c r="C7" s="31"/>
      <c r="D7" s="31"/>
    </row>
    <row r="8" customFormat="false" ht="15" hidden="false" customHeight="false" outlineLevel="0" collapsed="false">
      <c r="A8" s="5" t="s">
        <v>128</v>
      </c>
      <c r="B8" s="31"/>
      <c r="C8" s="31"/>
      <c r="D8" s="31"/>
    </row>
    <row r="9" customFormat="false" ht="15" hidden="false" customHeight="false" outlineLevel="0" collapsed="false">
      <c r="A9" s="5" t="s">
        <v>129</v>
      </c>
      <c r="B9" s="31"/>
      <c r="C9" s="31"/>
      <c r="D9" s="31"/>
    </row>
    <row r="10" customFormat="false" ht="15" hidden="false" customHeight="false" outlineLevel="0" collapsed="false">
      <c r="A10" s="5" t="s">
        <v>130</v>
      </c>
      <c r="B10" s="31"/>
      <c r="C10" s="31"/>
      <c r="D10" s="31"/>
    </row>
    <row r="12" customFormat="false" ht="15" hidden="false" customHeight="false" outlineLevel="0" collapsed="false">
      <c r="A12" s="30" t="s">
        <v>131</v>
      </c>
      <c r="B12" s="29"/>
      <c r="C12" s="29"/>
      <c r="D12" s="29"/>
    </row>
    <row r="13" customFormat="false" ht="15" hidden="false" customHeight="false" outlineLevel="0" collapsed="false">
      <c r="A13" s="20" t="s">
        <v>106</v>
      </c>
      <c r="B13" s="20" t="s">
        <v>132</v>
      </c>
      <c r="C13" s="20" t="s">
        <v>133</v>
      </c>
      <c r="D13" s="20" t="s">
        <v>134</v>
      </c>
    </row>
    <row r="14" customFormat="false" ht="15" hidden="false" customHeight="false" outlineLevel="0" collapsed="false">
      <c r="A14" s="5" t="s">
        <v>107</v>
      </c>
      <c r="B14" s="32" t="n">
        <v>1</v>
      </c>
      <c r="C14" s="31"/>
      <c r="D14" s="33" t="n">
        <f aca="false">IF(SUM($B$14:$B$21)=0,"",B14/SUM($B$14:$B$21))</f>
        <v>0.125</v>
      </c>
    </row>
    <row r="15" customFormat="false" ht="15" hidden="false" customHeight="false" outlineLevel="0" collapsed="false">
      <c r="A15" s="5" t="s">
        <v>108</v>
      </c>
      <c r="B15" s="32" t="n">
        <v>1</v>
      </c>
      <c r="C15" s="31"/>
      <c r="D15" s="33" t="n">
        <f aca="false">IF(SUM($B$14:$B$21)=0,"",B15/SUM($B$14:$B$21))</f>
        <v>0.125</v>
      </c>
    </row>
    <row r="16" customFormat="false" ht="15" hidden="false" customHeight="false" outlineLevel="0" collapsed="false">
      <c r="A16" s="5" t="s">
        <v>109</v>
      </c>
      <c r="B16" s="32" t="n">
        <v>1</v>
      </c>
      <c r="C16" s="31"/>
      <c r="D16" s="33" t="n">
        <f aca="false">IF(SUM($B$14:$B$21)=0,"",B16/SUM($B$14:$B$21))</f>
        <v>0.125</v>
      </c>
    </row>
    <row r="17" customFormat="false" ht="15" hidden="false" customHeight="false" outlineLevel="0" collapsed="false">
      <c r="A17" s="5" t="s">
        <v>110</v>
      </c>
      <c r="B17" s="32" t="n">
        <v>1</v>
      </c>
      <c r="C17" s="31"/>
      <c r="D17" s="33" t="n">
        <f aca="false">IF(SUM($B$14:$B$21)=0,"",B17/SUM($B$14:$B$21))</f>
        <v>0.125</v>
      </c>
    </row>
    <row r="18" customFormat="false" ht="15" hidden="false" customHeight="false" outlineLevel="0" collapsed="false">
      <c r="A18" s="5" t="s">
        <v>111</v>
      </c>
      <c r="B18" s="32" t="n">
        <v>1</v>
      </c>
      <c r="C18" s="31"/>
      <c r="D18" s="33" t="n">
        <f aca="false">IF(SUM($B$14:$B$21)=0,"",B18/SUM($B$14:$B$21))</f>
        <v>0.125</v>
      </c>
    </row>
    <row r="19" customFormat="false" ht="15" hidden="false" customHeight="false" outlineLevel="0" collapsed="false">
      <c r="A19" s="5" t="s">
        <v>112</v>
      </c>
      <c r="B19" s="32" t="n">
        <v>1</v>
      </c>
      <c r="C19" s="31"/>
      <c r="D19" s="33" t="n">
        <f aca="false">IF(SUM($B$14:$B$21)=0,"",B19/SUM($B$14:$B$21))</f>
        <v>0.125</v>
      </c>
    </row>
    <row r="20" customFormat="false" ht="15" hidden="false" customHeight="false" outlineLevel="0" collapsed="false">
      <c r="A20" s="5" t="s">
        <v>113</v>
      </c>
      <c r="B20" s="32" t="n">
        <v>1</v>
      </c>
      <c r="C20" s="31"/>
      <c r="D20" s="33" t="n">
        <f aca="false">IF(SUM($B$14:$B$21)=0,"",B20/SUM($B$14:$B$21))</f>
        <v>0.125</v>
      </c>
    </row>
    <row r="21" customFormat="false" ht="15" hidden="false" customHeight="false" outlineLevel="0" collapsed="false">
      <c r="A21" s="5" t="s">
        <v>114</v>
      </c>
      <c r="B21" s="32" t="n">
        <v>1</v>
      </c>
      <c r="C21" s="31"/>
      <c r="D21" s="33" t="n">
        <f aca="false">IF(SUM($B$14:$B$21)=0,"",B21/SUM($B$14:$B$21))</f>
        <v>0.125</v>
      </c>
    </row>
    <row r="22" customFormat="false" ht="15" hidden="false" customHeight="true" outlineLevel="0" collapsed="false">
      <c r="A22" s="34" t="s">
        <v>135</v>
      </c>
      <c r="B22" s="34"/>
      <c r="C22" s="34"/>
      <c r="D22" s="34"/>
    </row>
    <row r="24" customFormat="false" ht="15" hidden="false" customHeight="false" outlineLevel="0" collapsed="false">
      <c r="A24" s="30" t="s">
        <v>136</v>
      </c>
      <c r="B24" s="29"/>
      <c r="C24" s="29"/>
      <c r="D24" s="29"/>
    </row>
    <row r="25" customFormat="false" ht="15" hidden="false" customHeight="true" outlineLevel="0" collapsed="false">
      <c r="A25" s="5" t="s">
        <v>137</v>
      </c>
      <c r="B25" s="35" t="s">
        <v>138</v>
      </c>
      <c r="C25" s="35"/>
    </row>
    <row r="26" customFormat="false" ht="23.85" hidden="false" customHeight="false" outlineLevel="0" collapsed="false">
      <c r="A26" s="5" t="s">
        <v>139</v>
      </c>
      <c r="B26" s="32" t="n">
        <v>2</v>
      </c>
      <c r="C26" s="6" t="s">
        <v>140</v>
      </c>
    </row>
    <row r="28" customFormat="false" ht="15" hidden="false" customHeight="false" outlineLevel="0" collapsed="false">
      <c r="A28" s="30" t="s">
        <v>141</v>
      </c>
      <c r="B28" s="29"/>
      <c r="C28" s="29"/>
      <c r="D28" s="29"/>
    </row>
    <row r="29" customFormat="false" ht="15" hidden="false" customHeight="false" outlineLevel="0" collapsed="false">
      <c r="A29" s="20" t="s">
        <v>142</v>
      </c>
      <c r="B29" s="20" t="s">
        <v>143</v>
      </c>
      <c r="C29" s="20"/>
      <c r="D29" s="20"/>
    </row>
    <row r="30" customFormat="false" ht="15" hidden="false" customHeight="true" outlineLevel="0" collapsed="false">
      <c r="A30" s="36" t="n">
        <v>5</v>
      </c>
      <c r="B30" s="6" t="s">
        <v>144</v>
      </c>
      <c r="C30" s="6"/>
      <c r="D30" s="6"/>
    </row>
    <row r="31" customFormat="false" ht="15" hidden="false" customHeight="true" outlineLevel="0" collapsed="false">
      <c r="A31" s="37" t="n">
        <v>4</v>
      </c>
      <c r="B31" s="6" t="s">
        <v>145</v>
      </c>
      <c r="C31" s="6"/>
      <c r="D31" s="6"/>
    </row>
    <row r="32" customFormat="false" ht="15" hidden="false" customHeight="true" outlineLevel="0" collapsed="false">
      <c r="A32" s="38" t="n">
        <v>3</v>
      </c>
      <c r="B32" s="6" t="s">
        <v>146</v>
      </c>
      <c r="C32" s="6"/>
      <c r="D32" s="6"/>
    </row>
    <row r="33" customFormat="false" ht="15" hidden="false" customHeight="true" outlineLevel="0" collapsed="false">
      <c r="A33" s="39" t="n">
        <v>2</v>
      </c>
      <c r="B33" s="6" t="s">
        <v>147</v>
      </c>
      <c r="C33" s="6"/>
      <c r="D33" s="6"/>
    </row>
    <row r="34" customFormat="false" ht="15" hidden="false" customHeight="true" outlineLevel="0" collapsed="false">
      <c r="A34" s="40" t="n">
        <v>1</v>
      </c>
      <c r="B34" s="6" t="s">
        <v>148</v>
      </c>
      <c r="C34" s="6"/>
      <c r="D34" s="6"/>
    </row>
    <row r="35" customFormat="false" ht="15" hidden="false" customHeight="true" outlineLevel="0" collapsed="false">
      <c r="A35" s="41" t="n">
        <v>0</v>
      </c>
      <c r="B35" s="6" t="s">
        <v>149</v>
      </c>
      <c r="C35" s="6"/>
      <c r="D35" s="6"/>
    </row>
  </sheetData>
  <mergeCells count="8">
    <mergeCell ref="A22:D22"/>
    <mergeCell ref="B25:C25"/>
    <mergeCell ref="B30:D30"/>
    <mergeCell ref="B31:D31"/>
    <mergeCell ref="B32:D32"/>
    <mergeCell ref="B33:D33"/>
    <mergeCell ref="B34:D34"/>
    <mergeCell ref="B35:D35"/>
  </mergeCells>
  <dataValidations count="2">
    <dataValidation allowBlank="false" error="Enter a weight from 0 to 10." errorStyle="stop" operator="between" showDropDown="false" showErrorMessage="true" showInputMessage="false" sqref="B14:B21" type="decimal">
      <formula1>0</formula1>
      <formula2>10</formula2>
    </dataValidation>
    <dataValidation allowBlank="true" error="Choose a value from the list (edit the Lists sheet to change the options)." errorStyle="warning" operator="between" showDropDown="false" showErrorMessage="true" showInputMessage="false" sqref="B25" type="list">
      <formula1>Lists!$D$2:$D$5</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F5597"/>
    <pageSetUpPr fitToPage="true"/>
  </sheetPr>
  <dimension ref="A1:L2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2" min="2" style="0" width="9"/>
    <col collapsed="false" customWidth="true" hidden="false" outlineLevel="0" max="3" min="3" style="0" width="8"/>
    <col collapsed="false" customWidth="true" hidden="false" outlineLevel="0" max="4" min="4" style="0" width="28"/>
    <col collapsed="false" customWidth="true" hidden="false" outlineLevel="0" max="5" min="5" style="0" width="8"/>
    <col collapsed="false" customWidth="true" hidden="false" outlineLevel="0" max="6" min="6" style="0" width="28"/>
    <col collapsed="false" customWidth="true" hidden="false" outlineLevel="0" max="7" min="7" style="0" width="8"/>
    <col collapsed="false" customWidth="true" hidden="false" outlineLevel="0" max="8" min="8" style="0" width="28"/>
    <col collapsed="false" customWidth="true" hidden="false" outlineLevel="0" max="9" min="9" style="0" width="8"/>
    <col collapsed="false" customWidth="true" hidden="false" outlineLevel="0" max="10" min="10" style="0" width="28"/>
    <col collapsed="false" customWidth="true" hidden="false" outlineLevel="0" max="11" min="11" style="0" width="8"/>
    <col collapsed="false" customWidth="true" hidden="false" outlineLevel="0" max="12" min="12" style="0" width="28"/>
  </cols>
  <sheetData>
    <row r="1" customFormat="false" ht="30" hidden="false" customHeight="true" outlineLevel="0" collapsed="false">
      <c r="A1" s="42" t="s">
        <v>150</v>
      </c>
      <c r="B1" s="43"/>
      <c r="C1" s="43"/>
      <c r="D1" s="43"/>
      <c r="E1" s="43"/>
      <c r="F1" s="43"/>
      <c r="G1" s="43"/>
      <c r="H1" s="43"/>
      <c r="I1" s="43"/>
      <c r="J1" s="43"/>
      <c r="K1" s="43"/>
      <c r="L1" s="43"/>
    </row>
    <row r="2" customFormat="false" ht="15" hidden="false" customHeight="false" outlineLevel="0" collapsed="false">
      <c r="A2" s="3" t="s">
        <v>151</v>
      </c>
    </row>
    <row r="4" customFormat="false" ht="15" hidden="false" customHeight="true" outlineLevel="0" collapsed="false">
      <c r="A4" s="18" t="s">
        <v>106</v>
      </c>
      <c r="B4" s="18" t="s">
        <v>132</v>
      </c>
      <c r="C4" s="44" t="str">
        <f aca="false">IF(Settings!$B$6="","Vendor 1",Settings!$B$6)</f>
        <v>Vendor 1</v>
      </c>
      <c r="D4" s="44"/>
      <c r="E4" s="45" t="str">
        <f aca="false">IF(Settings!$B$7="","Vendor 2",Settings!$B$7)</f>
        <v>Vendor 2</v>
      </c>
      <c r="F4" s="45"/>
      <c r="G4" s="46" t="str">
        <f aca="false">IF(Settings!$B$8="","Vendor 3",Settings!$B$8)</f>
        <v>Vendor 3</v>
      </c>
      <c r="H4" s="46"/>
      <c r="I4" s="47" t="str">
        <f aca="false">IF(Settings!$B$9="","Vendor 4",Settings!$B$9)</f>
        <v>Vendor 4</v>
      </c>
      <c r="J4" s="47"/>
      <c r="K4" s="48" t="str">
        <f aca="false">IF(Settings!$B$10="","Vendor 5",Settings!$B$10)</f>
        <v>Vendor 5</v>
      </c>
      <c r="L4" s="48"/>
    </row>
    <row r="5" customFormat="false" ht="15" hidden="false" customHeight="false" outlineLevel="0" collapsed="false">
      <c r="A5" s="18"/>
      <c r="B5" s="18"/>
      <c r="C5" s="18" t="s">
        <v>142</v>
      </c>
      <c r="D5" s="18" t="s">
        <v>152</v>
      </c>
      <c r="E5" s="19" t="s">
        <v>142</v>
      </c>
      <c r="F5" s="19" t="s">
        <v>152</v>
      </c>
      <c r="G5" s="20" t="s">
        <v>142</v>
      </c>
      <c r="H5" s="20" t="s">
        <v>152</v>
      </c>
      <c r="I5" s="21" t="s">
        <v>142</v>
      </c>
      <c r="J5" s="21" t="s">
        <v>152</v>
      </c>
      <c r="K5" s="22" t="s">
        <v>142</v>
      </c>
      <c r="L5" s="22" t="s">
        <v>152</v>
      </c>
    </row>
    <row r="6" customFormat="false" ht="15" hidden="false" customHeight="false" outlineLevel="0" collapsed="false">
      <c r="A6" s="5" t="s">
        <v>107</v>
      </c>
      <c r="B6" s="49" t="n">
        <f aca="false">Settings!B14</f>
        <v>1</v>
      </c>
      <c r="C6" s="50"/>
      <c r="D6" s="31"/>
      <c r="E6" s="50"/>
      <c r="F6" s="31"/>
      <c r="G6" s="50"/>
      <c r="H6" s="31"/>
      <c r="I6" s="50"/>
      <c r="J6" s="31"/>
      <c r="K6" s="50"/>
      <c r="L6" s="31"/>
    </row>
    <row r="7" customFormat="false" ht="15" hidden="false" customHeight="false" outlineLevel="0" collapsed="false">
      <c r="A7" s="5" t="s">
        <v>108</v>
      </c>
      <c r="B7" s="49" t="n">
        <f aca="false">Settings!B15</f>
        <v>1</v>
      </c>
      <c r="C7" s="50"/>
      <c r="D7" s="31"/>
      <c r="E7" s="50"/>
      <c r="F7" s="31"/>
      <c r="G7" s="50"/>
      <c r="H7" s="31"/>
      <c r="I7" s="50"/>
      <c r="J7" s="31"/>
      <c r="K7" s="50"/>
      <c r="L7" s="31"/>
    </row>
    <row r="8" customFormat="false" ht="15" hidden="false" customHeight="false" outlineLevel="0" collapsed="false">
      <c r="A8" s="5" t="s">
        <v>109</v>
      </c>
      <c r="B8" s="49" t="n">
        <f aca="false">Settings!B16</f>
        <v>1</v>
      </c>
      <c r="C8" s="50"/>
      <c r="D8" s="31"/>
      <c r="E8" s="50"/>
      <c r="F8" s="31"/>
      <c r="G8" s="50"/>
      <c r="H8" s="31"/>
      <c r="I8" s="50"/>
      <c r="J8" s="31"/>
      <c r="K8" s="50"/>
      <c r="L8" s="31"/>
    </row>
    <row r="9" customFormat="false" ht="15" hidden="false" customHeight="false" outlineLevel="0" collapsed="false">
      <c r="A9" s="5" t="s">
        <v>110</v>
      </c>
      <c r="B9" s="49" t="n">
        <f aca="false">Settings!B17</f>
        <v>1</v>
      </c>
      <c r="C9" s="50"/>
      <c r="D9" s="31"/>
      <c r="E9" s="50"/>
      <c r="F9" s="31"/>
      <c r="G9" s="50"/>
      <c r="H9" s="31"/>
      <c r="I9" s="50"/>
      <c r="J9" s="31"/>
      <c r="K9" s="50"/>
      <c r="L9" s="31"/>
    </row>
    <row r="10" customFormat="false" ht="15" hidden="false" customHeight="false" outlineLevel="0" collapsed="false">
      <c r="A10" s="5" t="s">
        <v>111</v>
      </c>
      <c r="B10" s="49" t="n">
        <f aca="false">Settings!B18</f>
        <v>1</v>
      </c>
      <c r="C10" s="50"/>
      <c r="D10" s="31"/>
      <c r="E10" s="50"/>
      <c r="F10" s="31"/>
      <c r="G10" s="50"/>
      <c r="H10" s="31"/>
      <c r="I10" s="50"/>
      <c r="J10" s="31"/>
      <c r="K10" s="50"/>
      <c r="L10" s="31"/>
    </row>
    <row r="11" customFormat="false" ht="15" hidden="false" customHeight="false" outlineLevel="0" collapsed="false">
      <c r="A11" s="5" t="s">
        <v>112</v>
      </c>
      <c r="B11" s="49" t="n">
        <f aca="false">Settings!B19</f>
        <v>1</v>
      </c>
      <c r="C11" s="50"/>
      <c r="D11" s="31"/>
      <c r="E11" s="50"/>
      <c r="F11" s="31"/>
      <c r="G11" s="50"/>
      <c r="H11" s="31"/>
      <c r="I11" s="50"/>
      <c r="J11" s="31"/>
      <c r="K11" s="50"/>
      <c r="L11" s="31"/>
    </row>
    <row r="12" customFormat="false" ht="15" hidden="false" customHeight="false" outlineLevel="0" collapsed="false">
      <c r="A12" s="5" t="s">
        <v>113</v>
      </c>
      <c r="B12" s="49" t="n">
        <f aca="false">Settings!B20</f>
        <v>1</v>
      </c>
      <c r="C12" s="50"/>
      <c r="D12" s="31"/>
      <c r="E12" s="50"/>
      <c r="F12" s="31"/>
      <c r="G12" s="50"/>
      <c r="H12" s="31"/>
      <c r="I12" s="50"/>
      <c r="J12" s="31"/>
      <c r="K12" s="50"/>
      <c r="L12" s="31"/>
    </row>
    <row r="13" customFormat="false" ht="15" hidden="false" customHeight="false" outlineLevel="0" collapsed="false">
      <c r="A13" s="5" t="s">
        <v>114</v>
      </c>
      <c r="B13" s="49" t="n">
        <f aca="false">Settings!B21</f>
        <v>1</v>
      </c>
      <c r="C13" s="50"/>
      <c r="D13" s="31"/>
      <c r="E13" s="50"/>
      <c r="F13" s="31"/>
      <c r="G13" s="50"/>
      <c r="H13" s="31"/>
      <c r="I13" s="50"/>
      <c r="J13" s="31"/>
      <c r="K13" s="50"/>
      <c r="L13" s="31"/>
    </row>
    <row r="15" customFormat="false" ht="15" hidden="false" customHeight="false" outlineLevel="0" collapsed="false">
      <c r="A15" s="51" t="s">
        <v>153</v>
      </c>
      <c r="B15" s="52"/>
      <c r="C15" s="26" t="str">
        <f aca="false">COUNT(C6:C13)&amp;" of "&amp;COUNTIF($B$6:$B$13,"&gt;0")</f>
        <v>0 of 8</v>
      </c>
      <c r="D15" s="26"/>
      <c r="E15" s="26" t="str">
        <f aca="false">COUNT(E6:E13)&amp;" of "&amp;COUNTIF($B$6:$B$13,"&gt;0")</f>
        <v>0 of 8</v>
      </c>
      <c r="F15" s="26"/>
      <c r="G15" s="26" t="str">
        <f aca="false">COUNT(G6:G13)&amp;" of "&amp;COUNTIF($B$6:$B$13,"&gt;0")</f>
        <v>0 of 8</v>
      </c>
      <c r="H15" s="26"/>
      <c r="I15" s="26" t="str">
        <f aca="false">COUNT(I6:I13)&amp;" of "&amp;COUNTIF($B$6:$B$13,"&gt;0")</f>
        <v>0 of 8</v>
      </c>
      <c r="J15" s="26"/>
      <c r="K15" s="26" t="str">
        <f aca="false">COUNT(K6:K13)&amp;" of "&amp;COUNTIF($B$6:$B$13,"&gt;0")</f>
        <v>0 of 8</v>
      </c>
      <c r="L15" s="26"/>
    </row>
    <row r="16" customFormat="false" ht="15" hidden="false" customHeight="false" outlineLevel="0" collapsed="false">
      <c r="A16" s="51" t="s">
        <v>115</v>
      </c>
      <c r="B16" s="52"/>
      <c r="C16" s="25" t="str">
        <f aca="false">IF(COUNT(C6:C13)=0,"",SUMPRODUCT(C6:C13,$B$6:$B$13)/SUMPRODUCT(--(C6:C13&lt;&gt;""),$B$6:$B$13))</f>
        <v/>
      </c>
      <c r="D16" s="25"/>
      <c r="E16" s="25" t="str">
        <f aca="false">IF(COUNT(E6:E13)=0,"",SUMPRODUCT(E6:E13,$B$6:$B$13)/SUMPRODUCT(--(E6:E13&lt;&gt;""),$B$6:$B$13))</f>
        <v/>
      </c>
      <c r="F16" s="25"/>
      <c r="G16" s="25" t="str">
        <f aca="false">IF(COUNT(G6:G13)=0,"",SUMPRODUCT(G6:G13,$B$6:$B$13)/SUMPRODUCT(--(G6:G13&lt;&gt;""),$B$6:$B$13))</f>
        <v/>
      </c>
      <c r="H16" s="25"/>
      <c r="I16" s="25" t="str">
        <f aca="false">IF(COUNT(I6:I13)=0,"",SUMPRODUCT(I6:I13,$B$6:$B$13)/SUMPRODUCT(--(I6:I13&lt;&gt;""),$B$6:$B$13))</f>
        <v/>
      </c>
      <c r="J16" s="25"/>
      <c r="K16" s="25" t="str">
        <f aca="false">IF(COUNT(K6:K13)=0,"",SUMPRODUCT(K6:K13,$B$6:$B$13)/SUMPRODUCT(--(K6:K13&lt;&gt;""),$B$6:$B$13))</f>
        <v/>
      </c>
      <c r="L16" s="25"/>
    </row>
    <row r="17" customFormat="false" ht="15" hidden="false" customHeight="false" outlineLevel="0" collapsed="false">
      <c r="A17" s="51" t="s">
        <v>154</v>
      </c>
      <c r="B17" s="52"/>
      <c r="C17" s="53" t="str">
        <f aca="false">IF(C16="","",C16/5)</f>
        <v/>
      </c>
      <c r="D17" s="53"/>
      <c r="E17" s="53" t="str">
        <f aca="false">IF(E16="","",E16/5)</f>
        <v/>
      </c>
      <c r="F17" s="53"/>
      <c r="G17" s="53" t="str">
        <f aca="false">IF(G16="","",G16/5)</f>
        <v/>
      </c>
      <c r="H17" s="53"/>
      <c r="I17" s="53" t="str">
        <f aca="false">IF(I16="","",I16/5)</f>
        <v/>
      </c>
      <c r="J17" s="53"/>
      <c r="K17" s="53" t="str">
        <f aca="false">IF(K16="","",K16/5)</f>
        <v/>
      </c>
      <c r="L17" s="53"/>
    </row>
    <row r="18" customFormat="false" ht="15" hidden="false" customHeight="false" outlineLevel="0" collapsed="false">
      <c r="A18" s="51" t="s">
        <v>116</v>
      </c>
      <c r="B18" s="52"/>
      <c r="C18" s="26" t="str">
        <f aca="false">IF(C16="","",1+IF(AND(ISNUMBER(C16),C16&gt;C16),1,0)+IF(AND(ISNUMBER(E16),E16&gt;C16),1,0)+IF(AND(ISNUMBER(G16),G16&gt;C16),1,0)+IF(AND(ISNUMBER(I16),I16&gt;C16),1,0)+IF(AND(ISNUMBER(K16),K16&gt;C16),1,0))</f>
        <v/>
      </c>
      <c r="D18" s="26"/>
      <c r="E18" s="26" t="str">
        <f aca="false">IF(E16="","",1+IF(AND(ISNUMBER(C16),C16&gt;E16),1,0)+IF(AND(ISNUMBER(E16),E16&gt;E16),1,0)+IF(AND(ISNUMBER(G16),G16&gt;E16),1,0)+IF(AND(ISNUMBER(I16),I16&gt;E16),1,0)+IF(AND(ISNUMBER(K16),K16&gt;E16),1,0))</f>
        <v/>
      </c>
      <c r="F18" s="26"/>
      <c r="G18" s="26" t="str">
        <f aca="false">IF(G16="","",1+IF(AND(ISNUMBER(C16),C16&gt;G16),1,0)+IF(AND(ISNUMBER(E16),E16&gt;G16),1,0)+IF(AND(ISNUMBER(G16),G16&gt;G16),1,0)+IF(AND(ISNUMBER(I16),I16&gt;G16),1,0)+IF(AND(ISNUMBER(K16),K16&gt;G16),1,0))</f>
        <v/>
      </c>
      <c r="H18" s="26"/>
      <c r="I18" s="26" t="str">
        <f aca="false">IF(I16="","",1+IF(AND(ISNUMBER(C16),C16&gt;I16),1,0)+IF(AND(ISNUMBER(E16),E16&gt;I16),1,0)+IF(AND(ISNUMBER(G16),G16&gt;I16),1,0)+IF(AND(ISNUMBER(I16),I16&gt;I16),1,0)+IF(AND(ISNUMBER(K16),K16&gt;I16),1,0))</f>
        <v/>
      </c>
      <c r="J18" s="26"/>
      <c r="K18" s="26" t="str">
        <f aca="false">IF(K16="","",1+IF(AND(ISNUMBER(C16),C16&gt;K16),1,0)+IF(AND(ISNUMBER(E16),E16&gt;K16),1,0)+IF(AND(ISNUMBER(G16),G16&gt;K16),1,0)+IF(AND(ISNUMBER(I16),I16&gt;K16),1,0)+IF(AND(ISNUMBER(K16),K16&gt;K16),1,0))</f>
        <v/>
      </c>
      <c r="L18" s="26"/>
    </row>
    <row r="19" customFormat="false" ht="23.85" hidden="false" customHeight="false" outlineLevel="0" collapsed="false">
      <c r="A19" s="51" t="s">
        <v>155</v>
      </c>
      <c r="B19" s="52"/>
      <c r="C19" s="27" t="n">
        <f aca="false">SUMPRODUCT((C6:C13&lt;&gt;"")*(C6:C13&lt;=Settings!$B$26)*($B$6:$B$13&gt;0))</f>
        <v>0</v>
      </c>
      <c r="D19" s="27"/>
      <c r="E19" s="27" t="n">
        <f aca="false">SUMPRODUCT((E6:E13&lt;&gt;"")*(E6:E13&lt;=Settings!$B$26)*($B$6:$B$13&gt;0))</f>
        <v>0</v>
      </c>
      <c r="F19" s="27"/>
      <c r="G19" s="27" t="n">
        <f aca="false">SUMPRODUCT((G6:G13&lt;&gt;"")*(G6:G13&lt;=Settings!$B$26)*($B$6:$B$13&gt;0))</f>
        <v>0</v>
      </c>
      <c r="H19" s="27"/>
      <c r="I19" s="27" t="n">
        <f aca="false">SUMPRODUCT((I6:I13&lt;&gt;"")*(I6:I13&lt;=Settings!$B$26)*($B$6:$B$13&gt;0))</f>
        <v>0</v>
      </c>
      <c r="J19" s="27"/>
      <c r="K19" s="27" t="n">
        <f aca="false">SUMPRODUCT((K6:K13&lt;&gt;"")*(K6:K13&lt;=Settings!$B$26)*($B$6:$B$13&gt;0))</f>
        <v>0</v>
      </c>
      <c r="L19" s="27"/>
    </row>
    <row r="20" customFormat="false" ht="45" hidden="false" customHeight="true" outlineLevel="0" collapsed="false">
      <c r="A20" s="51" t="s">
        <v>117</v>
      </c>
      <c r="B20" s="52"/>
      <c r="C20" s="26" t="str">
        <f aca="false">IF(IF(AND(C6&lt;&gt;"",C6&lt;=Settings!$B$26,$B$6&gt;0),"Browser AI Security; ","")&amp;IF(AND(C7&lt;&gt;"",C7&lt;=Settings!$B$26,$B$7&gt;0),"IDE Security; ","")&amp;IF(AND(C8&lt;&gt;"",C8&lt;=Settings!$B$26,$B$8&gt;0),"Runtime AI Security; ","")&amp;IF(AND(C9&lt;&gt;"",C9&lt;=Settings!$B$26,$B$9&gt;0),"Agentic AI Governance; ","")&amp;IF(AND(C10&lt;&gt;"",C10&lt;=Settings!$B$26,$B$10&gt;0),"Sovereignty; ","")&amp;IF(AND(C11&lt;&gt;"",C11&lt;=Settings!$B$26,$B$11&gt;0),"Auditability; ","")&amp;IF(AND(C12&lt;&gt;"",C12&lt;=Settings!$B$26,$B$12&gt;0),"Integration; ","")&amp;IF(AND(C13&lt;&gt;"",C13&lt;=Settings!$B$26,$B$13&gt;0),"Operational Complexity; ","")="","None",LEFT(IF(AND(C6&lt;&gt;"",C6&lt;=Settings!$B$26,$B$6&gt;0),"Browser AI Security; ","")&amp;IF(AND(C7&lt;&gt;"",C7&lt;=Settings!$B$26,$B$7&gt;0),"IDE Security; ","")&amp;IF(AND(C8&lt;&gt;"",C8&lt;=Settings!$B$26,$B$8&gt;0),"Runtime AI Security; ","")&amp;IF(AND(C9&lt;&gt;"",C9&lt;=Settings!$B$26,$B$9&gt;0),"Agentic AI Governance; ","")&amp;IF(AND(C10&lt;&gt;"",C10&lt;=Settings!$B$26,$B$10&gt;0),"Sovereignty; ","")&amp;IF(AND(C11&lt;&gt;"",C11&lt;=Settings!$B$26,$B$11&gt;0),"Auditability; ","")&amp;IF(AND(C12&lt;&gt;"",C12&lt;=Settings!$B$26,$B$12&gt;0),"Integration; ","")&amp;IF(AND(C13&lt;&gt;"",C13&lt;=Settings!$B$26,$B$13&gt;0),"Operational Complexity; ",""),LEN(IF(AND(C6&lt;&gt;"",C6&lt;=Settings!$B$26,$B$6&gt;0),"Browser AI Security; ","")&amp;IF(AND(C7&lt;&gt;"",C7&lt;=Settings!$B$26,$B$7&gt;0),"IDE Security; ","")&amp;IF(AND(C8&lt;&gt;"",C8&lt;=Settings!$B$26,$B$8&gt;0),"Runtime AI Security; ","")&amp;IF(AND(C9&lt;&gt;"",C9&lt;=Settings!$B$26,$B$9&gt;0),"Agentic AI Governance; ","")&amp;IF(AND(C10&lt;&gt;"",C10&lt;=Settings!$B$26,$B$10&gt;0),"Sovereignty; ","")&amp;IF(AND(C11&lt;&gt;"",C11&lt;=Settings!$B$26,$B$11&gt;0),"Auditability; ","")&amp;IF(AND(C12&lt;&gt;"",C12&lt;=Settings!$B$26,$B$12&gt;0),"Integration; ","")&amp;IF(AND(C13&lt;&gt;"",C13&lt;=Settings!$B$26,$B$13&gt;0),"Operational Complexity; ",""))-2))</f>
        <v>None</v>
      </c>
      <c r="D20" s="26"/>
      <c r="E20" s="26" t="str">
        <f aca="false">IF(IF(AND(E6&lt;&gt;"",E6&lt;=Settings!$B$26,$B$6&gt;0),"Browser AI Security; ","")&amp;IF(AND(E7&lt;&gt;"",E7&lt;=Settings!$B$26,$B$7&gt;0),"IDE Security; ","")&amp;IF(AND(E8&lt;&gt;"",E8&lt;=Settings!$B$26,$B$8&gt;0),"Runtime AI Security; ","")&amp;IF(AND(E9&lt;&gt;"",E9&lt;=Settings!$B$26,$B$9&gt;0),"Agentic AI Governance; ","")&amp;IF(AND(E10&lt;&gt;"",E10&lt;=Settings!$B$26,$B$10&gt;0),"Sovereignty; ","")&amp;IF(AND(E11&lt;&gt;"",E11&lt;=Settings!$B$26,$B$11&gt;0),"Auditability; ","")&amp;IF(AND(E12&lt;&gt;"",E12&lt;=Settings!$B$26,$B$12&gt;0),"Integration; ","")&amp;IF(AND(E13&lt;&gt;"",E13&lt;=Settings!$B$26,$B$13&gt;0),"Operational Complexity; ","")="","None",LEFT(IF(AND(E6&lt;&gt;"",E6&lt;=Settings!$B$26,$B$6&gt;0),"Browser AI Security; ","")&amp;IF(AND(E7&lt;&gt;"",E7&lt;=Settings!$B$26,$B$7&gt;0),"IDE Security; ","")&amp;IF(AND(E8&lt;&gt;"",E8&lt;=Settings!$B$26,$B$8&gt;0),"Runtime AI Security; ","")&amp;IF(AND(E9&lt;&gt;"",E9&lt;=Settings!$B$26,$B$9&gt;0),"Agentic AI Governance; ","")&amp;IF(AND(E10&lt;&gt;"",E10&lt;=Settings!$B$26,$B$10&gt;0),"Sovereignty; ","")&amp;IF(AND(E11&lt;&gt;"",E11&lt;=Settings!$B$26,$B$11&gt;0),"Auditability; ","")&amp;IF(AND(E12&lt;&gt;"",E12&lt;=Settings!$B$26,$B$12&gt;0),"Integration; ","")&amp;IF(AND(E13&lt;&gt;"",E13&lt;=Settings!$B$26,$B$13&gt;0),"Operational Complexity; ",""),LEN(IF(AND(E6&lt;&gt;"",E6&lt;=Settings!$B$26,$B$6&gt;0),"Browser AI Security; ","")&amp;IF(AND(E7&lt;&gt;"",E7&lt;=Settings!$B$26,$B$7&gt;0),"IDE Security; ","")&amp;IF(AND(E8&lt;&gt;"",E8&lt;=Settings!$B$26,$B$8&gt;0),"Runtime AI Security; ","")&amp;IF(AND(E9&lt;&gt;"",E9&lt;=Settings!$B$26,$B$9&gt;0),"Agentic AI Governance; ","")&amp;IF(AND(E10&lt;&gt;"",E10&lt;=Settings!$B$26,$B$10&gt;0),"Sovereignty; ","")&amp;IF(AND(E11&lt;&gt;"",E11&lt;=Settings!$B$26,$B$11&gt;0),"Auditability; ","")&amp;IF(AND(E12&lt;&gt;"",E12&lt;=Settings!$B$26,$B$12&gt;0),"Integration; ","")&amp;IF(AND(E13&lt;&gt;"",E13&lt;=Settings!$B$26,$B$13&gt;0),"Operational Complexity; ",""))-2))</f>
        <v>None</v>
      </c>
      <c r="F20" s="26"/>
      <c r="G20" s="26" t="str">
        <f aca="false">IF(IF(AND(G6&lt;&gt;"",G6&lt;=Settings!$B$26,$B$6&gt;0),"Browser AI Security; ","")&amp;IF(AND(G7&lt;&gt;"",G7&lt;=Settings!$B$26,$B$7&gt;0),"IDE Security; ","")&amp;IF(AND(G8&lt;&gt;"",G8&lt;=Settings!$B$26,$B$8&gt;0),"Runtime AI Security; ","")&amp;IF(AND(G9&lt;&gt;"",G9&lt;=Settings!$B$26,$B$9&gt;0),"Agentic AI Governance; ","")&amp;IF(AND(G10&lt;&gt;"",G10&lt;=Settings!$B$26,$B$10&gt;0),"Sovereignty; ","")&amp;IF(AND(G11&lt;&gt;"",G11&lt;=Settings!$B$26,$B$11&gt;0),"Auditability; ","")&amp;IF(AND(G12&lt;&gt;"",G12&lt;=Settings!$B$26,$B$12&gt;0),"Integration; ","")&amp;IF(AND(G13&lt;&gt;"",G13&lt;=Settings!$B$26,$B$13&gt;0),"Operational Complexity; ","")="","None",LEFT(IF(AND(G6&lt;&gt;"",G6&lt;=Settings!$B$26,$B$6&gt;0),"Browser AI Security; ","")&amp;IF(AND(G7&lt;&gt;"",G7&lt;=Settings!$B$26,$B$7&gt;0),"IDE Security; ","")&amp;IF(AND(G8&lt;&gt;"",G8&lt;=Settings!$B$26,$B$8&gt;0),"Runtime AI Security; ","")&amp;IF(AND(G9&lt;&gt;"",G9&lt;=Settings!$B$26,$B$9&gt;0),"Agentic AI Governance; ","")&amp;IF(AND(G10&lt;&gt;"",G10&lt;=Settings!$B$26,$B$10&gt;0),"Sovereignty; ","")&amp;IF(AND(G11&lt;&gt;"",G11&lt;=Settings!$B$26,$B$11&gt;0),"Auditability; ","")&amp;IF(AND(G12&lt;&gt;"",G12&lt;=Settings!$B$26,$B$12&gt;0),"Integration; ","")&amp;IF(AND(G13&lt;&gt;"",G13&lt;=Settings!$B$26,$B$13&gt;0),"Operational Complexity; ",""),LEN(IF(AND(G6&lt;&gt;"",G6&lt;=Settings!$B$26,$B$6&gt;0),"Browser AI Security; ","")&amp;IF(AND(G7&lt;&gt;"",G7&lt;=Settings!$B$26,$B$7&gt;0),"IDE Security; ","")&amp;IF(AND(G8&lt;&gt;"",G8&lt;=Settings!$B$26,$B$8&gt;0),"Runtime AI Security; ","")&amp;IF(AND(G9&lt;&gt;"",G9&lt;=Settings!$B$26,$B$9&gt;0),"Agentic AI Governance; ","")&amp;IF(AND(G10&lt;&gt;"",G10&lt;=Settings!$B$26,$B$10&gt;0),"Sovereignty; ","")&amp;IF(AND(G11&lt;&gt;"",G11&lt;=Settings!$B$26,$B$11&gt;0),"Auditability; ","")&amp;IF(AND(G12&lt;&gt;"",G12&lt;=Settings!$B$26,$B$12&gt;0),"Integration; ","")&amp;IF(AND(G13&lt;&gt;"",G13&lt;=Settings!$B$26,$B$13&gt;0),"Operational Complexity; ",""))-2))</f>
        <v>None</v>
      </c>
      <c r="H20" s="26"/>
      <c r="I20" s="26" t="str">
        <f aca="false">IF(IF(AND(I6&lt;&gt;"",I6&lt;=Settings!$B$26,$B$6&gt;0),"Browser AI Security; ","")&amp;IF(AND(I7&lt;&gt;"",I7&lt;=Settings!$B$26,$B$7&gt;0),"IDE Security; ","")&amp;IF(AND(I8&lt;&gt;"",I8&lt;=Settings!$B$26,$B$8&gt;0),"Runtime AI Security; ","")&amp;IF(AND(I9&lt;&gt;"",I9&lt;=Settings!$B$26,$B$9&gt;0),"Agentic AI Governance; ","")&amp;IF(AND(I10&lt;&gt;"",I10&lt;=Settings!$B$26,$B$10&gt;0),"Sovereignty; ","")&amp;IF(AND(I11&lt;&gt;"",I11&lt;=Settings!$B$26,$B$11&gt;0),"Auditability; ","")&amp;IF(AND(I12&lt;&gt;"",I12&lt;=Settings!$B$26,$B$12&gt;0),"Integration; ","")&amp;IF(AND(I13&lt;&gt;"",I13&lt;=Settings!$B$26,$B$13&gt;0),"Operational Complexity; ","")="","None",LEFT(IF(AND(I6&lt;&gt;"",I6&lt;=Settings!$B$26,$B$6&gt;0),"Browser AI Security; ","")&amp;IF(AND(I7&lt;&gt;"",I7&lt;=Settings!$B$26,$B$7&gt;0),"IDE Security; ","")&amp;IF(AND(I8&lt;&gt;"",I8&lt;=Settings!$B$26,$B$8&gt;0),"Runtime AI Security; ","")&amp;IF(AND(I9&lt;&gt;"",I9&lt;=Settings!$B$26,$B$9&gt;0),"Agentic AI Governance; ","")&amp;IF(AND(I10&lt;&gt;"",I10&lt;=Settings!$B$26,$B$10&gt;0),"Sovereignty; ","")&amp;IF(AND(I11&lt;&gt;"",I11&lt;=Settings!$B$26,$B$11&gt;0),"Auditability; ","")&amp;IF(AND(I12&lt;&gt;"",I12&lt;=Settings!$B$26,$B$12&gt;0),"Integration; ","")&amp;IF(AND(I13&lt;&gt;"",I13&lt;=Settings!$B$26,$B$13&gt;0),"Operational Complexity; ",""),LEN(IF(AND(I6&lt;&gt;"",I6&lt;=Settings!$B$26,$B$6&gt;0),"Browser AI Security; ","")&amp;IF(AND(I7&lt;&gt;"",I7&lt;=Settings!$B$26,$B$7&gt;0),"IDE Security; ","")&amp;IF(AND(I8&lt;&gt;"",I8&lt;=Settings!$B$26,$B$8&gt;0),"Runtime AI Security; ","")&amp;IF(AND(I9&lt;&gt;"",I9&lt;=Settings!$B$26,$B$9&gt;0),"Agentic AI Governance; ","")&amp;IF(AND(I10&lt;&gt;"",I10&lt;=Settings!$B$26,$B$10&gt;0),"Sovereignty; ","")&amp;IF(AND(I11&lt;&gt;"",I11&lt;=Settings!$B$26,$B$11&gt;0),"Auditability; ","")&amp;IF(AND(I12&lt;&gt;"",I12&lt;=Settings!$B$26,$B$12&gt;0),"Integration; ","")&amp;IF(AND(I13&lt;&gt;"",I13&lt;=Settings!$B$26,$B$13&gt;0),"Operational Complexity; ",""))-2))</f>
        <v>None</v>
      </c>
      <c r="J20" s="26"/>
      <c r="K20" s="26" t="str">
        <f aca="false">IF(IF(AND(K6&lt;&gt;"",K6&lt;=Settings!$B$26,$B$6&gt;0),"Browser AI Security; ","")&amp;IF(AND(K7&lt;&gt;"",K7&lt;=Settings!$B$26,$B$7&gt;0),"IDE Security; ","")&amp;IF(AND(K8&lt;&gt;"",K8&lt;=Settings!$B$26,$B$8&gt;0),"Runtime AI Security; ","")&amp;IF(AND(K9&lt;&gt;"",K9&lt;=Settings!$B$26,$B$9&gt;0),"Agentic AI Governance; ","")&amp;IF(AND(K10&lt;&gt;"",K10&lt;=Settings!$B$26,$B$10&gt;0),"Sovereignty; ","")&amp;IF(AND(K11&lt;&gt;"",K11&lt;=Settings!$B$26,$B$11&gt;0),"Auditability; ","")&amp;IF(AND(K12&lt;&gt;"",K12&lt;=Settings!$B$26,$B$12&gt;0),"Integration; ","")&amp;IF(AND(K13&lt;&gt;"",K13&lt;=Settings!$B$26,$B$13&gt;0),"Operational Complexity; ","")="","None",LEFT(IF(AND(K6&lt;&gt;"",K6&lt;=Settings!$B$26,$B$6&gt;0),"Browser AI Security; ","")&amp;IF(AND(K7&lt;&gt;"",K7&lt;=Settings!$B$26,$B$7&gt;0),"IDE Security; ","")&amp;IF(AND(K8&lt;&gt;"",K8&lt;=Settings!$B$26,$B$8&gt;0),"Runtime AI Security; ","")&amp;IF(AND(K9&lt;&gt;"",K9&lt;=Settings!$B$26,$B$9&gt;0),"Agentic AI Governance; ","")&amp;IF(AND(K10&lt;&gt;"",K10&lt;=Settings!$B$26,$B$10&gt;0),"Sovereignty; ","")&amp;IF(AND(K11&lt;&gt;"",K11&lt;=Settings!$B$26,$B$11&gt;0),"Auditability; ","")&amp;IF(AND(K12&lt;&gt;"",K12&lt;=Settings!$B$26,$B$12&gt;0),"Integration; ","")&amp;IF(AND(K13&lt;&gt;"",K13&lt;=Settings!$B$26,$B$13&gt;0),"Operational Complexity; ",""),LEN(IF(AND(K6&lt;&gt;"",K6&lt;=Settings!$B$26,$B$6&gt;0),"Browser AI Security; ","")&amp;IF(AND(K7&lt;&gt;"",K7&lt;=Settings!$B$26,$B$7&gt;0),"IDE Security; ","")&amp;IF(AND(K8&lt;&gt;"",K8&lt;=Settings!$B$26,$B$8&gt;0),"Runtime AI Security; ","")&amp;IF(AND(K9&lt;&gt;"",K9&lt;=Settings!$B$26,$B$9&gt;0),"Agentic AI Governance; ","")&amp;IF(AND(K10&lt;&gt;"",K10&lt;=Settings!$B$26,$B$10&gt;0),"Sovereignty; ","")&amp;IF(AND(K11&lt;&gt;"",K11&lt;=Settings!$B$26,$B$11&gt;0),"Auditability; ","")&amp;IF(AND(K12&lt;&gt;"",K12&lt;=Settings!$B$26,$B$12&gt;0),"Integration; ","")&amp;IF(AND(K13&lt;&gt;"",K13&lt;=Settings!$B$26,$B$13&gt;0),"Operational Complexity; ",""))-2))</f>
        <v>None</v>
      </c>
      <c r="L20" s="26"/>
    </row>
  </sheetData>
  <mergeCells count="37">
    <mergeCell ref="A4:A5"/>
    <mergeCell ref="B4:B5"/>
    <mergeCell ref="C4:D4"/>
    <mergeCell ref="E4:F4"/>
    <mergeCell ref="G4:H4"/>
    <mergeCell ref="I4:J4"/>
    <mergeCell ref="K4:L4"/>
    <mergeCell ref="C15:D15"/>
    <mergeCell ref="E15:F15"/>
    <mergeCell ref="G15:H15"/>
    <mergeCell ref="I15:J15"/>
    <mergeCell ref="K15:L15"/>
    <mergeCell ref="C16:D16"/>
    <mergeCell ref="E16:F16"/>
    <mergeCell ref="G16:H16"/>
    <mergeCell ref="I16:J16"/>
    <mergeCell ref="K16:L16"/>
    <mergeCell ref="C17:D17"/>
    <mergeCell ref="E17:F17"/>
    <mergeCell ref="G17:H17"/>
    <mergeCell ref="I17:J17"/>
    <mergeCell ref="K17:L17"/>
    <mergeCell ref="C18:D18"/>
    <mergeCell ref="E18:F18"/>
    <mergeCell ref="G18:H18"/>
    <mergeCell ref="I18:J18"/>
    <mergeCell ref="K18:L18"/>
    <mergeCell ref="C19:D19"/>
    <mergeCell ref="E19:F19"/>
    <mergeCell ref="G19:H19"/>
    <mergeCell ref="I19:J19"/>
    <mergeCell ref="K19:L19"/>
    <mergeCell ref="C20:D20"/>
    <mergeCell ref="E20:F20"/>
    <mergeCell ref="G20:H20"/>
    <mergeCell ref="I20:J20"/>
    <mergeCell ref="K20:L20"/>
  </mergeCells>
  <conditionalFormatting sqref="C6:C13">
    <cfRule type="cellIs" priority="2" operator="equal" aboveAverage="0" equalAverage="0" bottom="0" percent="0" rank="0" text="" dxfId="0">
      <formula>5</formula>
    </cfRule>
    <cfRule type="cellIs" priority="3" operator="equal" aboveAverage="0" equalAverage="0" bottom="0" percent="0" rank="0" text="" dxfId="1">
      <formula>4</formula>
    </cfRule>
    <cfRule type="cellIs" priority="4" operator="equal" aboveAverage="0" equalAverage="0" bottom="0" percent="0" rank="0" text="" dxfId="2">
      <formula>3</formula>
    </cfRule>
    <cfRule type="cellIs" priority="5" operator="equal" aboveAverage="0" equalAverage="0" bottom="0" percent="0" rank="0" text="" dxfId="3">
      <formula>2</formula>
    </cfRule>
    <cfRule type="cellIs" priority="6" operator="equal" aboveAverage="0" equalAverage="0" bottom="0" percent="0" rank="0" text="" dxfId="4">
      <formula>1</formula>
    </cfRule>
    <cfRule type="cellIs" priority="7" operator="equal" aboveAverage="0" equalAverage="0" bottom="0" percent="0" rank="0" text="" dxfId="5">
      <formula>0</formula>
    </cfRule>
  </conditionalFormatting>
  <conditionalFormatting sqref="E6:E13">
    <cfRule type="cellIs" priority="8" operator="equal" aboveAverage="0" equalAverage="0" bottom="0" percent="0" rank="0" text="" dxfId="0">
      <formula>5</formula>
    </cfRule>
    <cfRule type="cellIs" priority="9" operator="equal" aboveAverage="0" equalAverage="0" bottom="0" percent="0" rank="0" text="" dxfId="1">
      <formula>4</formula>
    </cfRule>
    <cfRule type="cellIs" priority="10" operator="equal" aboveAverage="0" equalAverage="0" bottom="0" percent="0" rank="0" text="" dxfId="2">
      <formula>3</formula>
    </cfRule>
    <cfRule type="cellIs" priority="11" operator="equal" aboveAverage="0" equalAverage="0" bottom="0" percent="0" rank="0" text="" dxfId="3">
      <formula>2</formula>
    </cfRule>
    <cfRule type="cellIs" priority="12" operator="equal" aboveAverage="0" equalAverage="0" bottom="0" percent="0" rank="0" text="" dxfId="4">
      <formula>1</formula>
    </cfRule>
    <cfRule type="cellIs" priority="13" operator="equal" aboveAverage="0" equalAverage="0" bottom="0" percent="0" rank="0" text="" dxfId="5">
      <formula>0</formula>
    </cfRule>
  </conditionalFormatting>
  <conditionalFormatting sqref="G6:G13">
    <cfRule type="cellIs" priority="14" operator="equal" aboveAverage="0" equalAverage="0" bottom="0" percent="0" rank="0" text="" dxfId="0">
      <formula>5</formula>
    </cfRule>
    <cfRule type="cellIs" priority="15" operator="equal" aboveAverage="0" equalAverage="0" bottom="0" percent="0" rank="0" text="" dxfId="1">
      <formula>4</formula>
    </cfRule>
    <cfRule type="cellIs" priority="16" operator="equal" aboveAverage="0" equalAverage="0" bottom="0" percent="0" rank="0" text="" dxfId="2">
      <formula>3</formula>
    </cfRule>
    <cfRule type="cellIs" priority="17" operator="equal" aboveAverage="0" equalAverage="0" bottom="0" percent="0" rank="0" text="" dxfId="3">
      <formula>2</formula>
    </cfRule>
    <cfRule type="cellIs" priority="18" operator="equal" aboveAverage="0" equalAverage="0" bottom="0" percent="0" rank="0" text="" dxfId="4">
      <formula>1</formula>
    </cfRule>
    <cfRule type="cellIs" priority="19" operator="equal" aboveAverage="0" equalAverage="0" bottom="0" percent="0" rank="0" text="" dxfId="5">
      <formula>0</formula>
    </cfRule>
  </conditionalFormatting>
  <conditionalFormatting sqref="I6:I13">
    <cfRule type="cellIs" priority="20" operator="equal" aboveAverage="0" equalAverage="0" bottom="0" percent="0" rank="0" text="" dxfId="0">
      <formula>5</formula>
    </cfRule>
    <cfRule type="cellIs" priority="21" operator="equal" aboveAverage="0" equalAverage="0" bottom="0" percent="0" rank="0" text="" dxfId="1">
      <formula>4</formula>
    </cfRule>
    <cfRule type="cellIs" priority="22" operator="equal" aboveAverage="0" equalAverage="0" bottom="0" percent="0" rank="0" text="" dxfId="2">
      <formula>3</formula>
    </cfRule>
    <cfRule type="cellIs" priority="23" operator="equal" aboveAverage="0" equalAverage="0" bottom="0" percent="0" rank="0" text="" dxfId="3">
      <formula>2</formula>
    </cfRule>
    <cfRule type="cellIs" priority="24" operator="equal" aboveAverage="0" equalAverage="0" bottom="0" percent="0" rank="0" text="" dxfId="4">
      <formula>1</formula>
    </cfRule>
    <cfRule type="cellIs" priority="25" operator="equal" aboveAverage="0" equalAverage="0" bottom="0" percent="0" rank="0" text="" dxfId="5">
      <formula>0</formula>
    </cfRule>
  </conditionalFormatting>
  <conditionalFormatting sqref="K6:K13">
    <cfRule type="cellIs" priority="26" operator="equal" aboveAverage="0" equalAverage="0" bottom="0" percent="0" rank="0" text="" dxfId="0">
      <formula>5</formula>
    </cfRule>
    <cfRule type="cellIs" priority="27" operator="equal" aboveAverage="0" equalAverage="0" bottom="0" percent="0" rank="0" text="" dxfId="1">
      <formula>4</formula>
    </cfRule>
    <cfRule type="cellIs" priority="28" operator="equal" aboveAverage="0" equalAverage="0" bottom="0" percent="0" rank="0" text="" dxfId="2">
      <formula>3</formula>
    </cfRule>
    <cfRule type="cellIs" priority="29" operator="equal" aboveAverage="0" equalAverage="0" bottom="0" percent="0" rank="0" text="" dxfId="3">
      <formula>2</formula>
    </cfRule>
    <cfRule type="cellIs" priority="30" operator="equal" aboveAverage="0" equalAverage="0" bottom="0" percent="0" rank="0" text="" dxfId="4">
      <formula>1</formula>
    </cfRule>
    <cfRule type="cellIs" priority="31" operator="equal" aboveAverage="0" equalAverage="0" bottom="0" percent="0" rank="0" text="" dxfId="5">
      <formula>0</formula>
    </cfRule>
  </conditionalFormatting>
  <conditionalFormatting sqref="C19">
    <cfRule type="cellIs" priority="32" operator="greaterThan" aboveAverage="0" equalAverage="0" bottom="0" percent="0" rank="0" text="" dxfId="11">
      <formula>0</formula>
    </cfRule>
  </conditionalFormatting>
  <conditionalFormatting sqref="C18">
    <cfRule type="cellIs" priority="33" operator="equal" aboveAverage="0" equalAverage="0" bottom="0" percent="0" rank="0" text="" dxfId="10">
      <formula>1</formula>
    </cfRule>
  </conditionalFormatting>
  <conditionalFormatting sqref="E19">
    <cfRule type="cellIs" priority="34" operator="greaterThan" aboveAverage="0" equalAverage="0" bottom="0" percent="0" rank="0" text="" dxfId="11">
      <formula>0</formula>
    </cfRule>
  </conditionalFormatting>
  <conditionalFormatting sqref="E18">
    <cfRule type="cellIs" priority="35" operator="equal" aboveAverage="0" equalAverage="0" bottom="0" percent="0" rank="0" text="" dxfId="10">
      <formula>1</formula>
    </cfRule>
  </conditionalFormatting>
  <conditionalFormatting sqref="G19">
    <cfRule type="cellIs" priority="36" operator="greaterThan" aboveAverage="0" equalAverage="0" bottom="0" percent="0" rank="0" text="" dxfId="11">
      <formula>0</formula>
    </cfRule>
  </conditionalFormatting>
  <conditionalFormatting sqref="G18">
    <cfRule type="cellIs" priority="37" operator="equal" aboveAverage="0" equalAverage="0" bottom="0" percent="0" rank="0" text="" dxfId="10">
      <formula>1</formula>
    </cfRule>
  </conditionalFormatting>
  <conditionalFormatting sqref="I19">
    <cfRule type="cellIs" priority="38" operator="greaterThan" aboveAverage="0" equalAverage="0" bottom="0" percent="0" rank="0" text="" dxfId="11">
      <formula>0</formula>
    </cfRule>
  </conditionalFormatting>
  <conditionalFormatting sqref="I18">
    <cfRule type="cellIs" priority="39" operator="equal" aboveAverage="0" equalAverage="0" bottom="0" percent="0" rank="0" text="" dxfId="10">
      <formula>1</formula>
    </cfRule>
  </conditionalFormatting>
  <conditionalFormatting sqref="K19">
    <cfRule type="cellIs" priority="40" operator="greaterThan" aboveAverage="0" equalAverage="0" bottom="0" percent="0" rank="0" text="" dxfId="11">
      <formula>0</formula>
    </cfRule>
  </conditionalFormatting>
  <conditionalFormatting sqref="K18">
    <cfRule type="cellIs" priority="41" operator="equal" aboveAverage="0" equalAverage="0" bottom="0" percent="0" rank="0" text="" dxfId="10">
      <formula>1</formula>
    </cfRule>
  </conditionalFormatting>
  <conditionalFormatting sqref="C16:L16">
    <cfRule type="expression" priority="42" aboveAverage="0" equalAverage="0" bottom="0" percent="0" rank="0" text="" dxfId="12">
      <formula>AND(ISNUMBER(C16),C16&gt;=4)</formula>
    </cfRule>
  </conditionalFormatting>
  <dataValidations count="40">
    <dataValidation allowBlank="true" error="Choose a value from the list (edit the Lists sheet to change the options)." errorStyle="warning" operator="between" showDropDown="false" showErrorMessage="true" showInputMessage="false" sqref="C6" type="list">
      <formula1>Lists!$A$2:$A$7</formula1>
      <formula2>0</formula2>
    </dataValidation>
    <dataValidation allowBlank="true" error="Choose a value from the list (edit the Lists sheet to change the options)." errorStyle="warning" operator="between" showDropDown="false" showErrorMessage="true" showInputMessage="false" sqref="E6" type="list">
      <formula1>Lists!$A$2:$A$7</formula1>
      <formula2>0</formula2>
    </dataValidation>
    <dataValidation allowBlank="true" error="Choose a value from the list (edit the Lists sheet to change the options)." errorStyle="warning" operator="between" showDropDown="false" showErrorMessage="true" showInputMessage="false" sqref="G6" type="list">
      <formula1>Lists!$A$2:$A$7</formula1>
      <formula2>0</formula2>
    </dataValidation>
    <dataValidation allowBlank="true" error="Choose a value from the list (edit the Lists sheet to change the options)." errorStyle="warning" operator="between" showDropDown="false" showErrorMessage="true" showInputMessage="false" sqref="I6" type="list">
      <formula1>Lists!$A$2:$A$7</formula1>
      <formula2>0</formula2>
    </dataValidation>
    <dataValidation allowBlank="true" error="Choose a value from the list (edit the Lists sheet to change the options)." errorStyle="warning" operator="between" showDropDown="false" showErrorMessage="true" showInputMessage="false" sqref="K6" type="list">
      <formula1>Lists!$A$2:$A$7</formula1>
      <formula2>0</formula2>
    </dataValidation>
    <dataValidation allowBlank="true" error="Choose a value from the list (edit the Lists sheet to change the options)." errorStyle="warning" operator="between" showDropDown="false" showErrorMessage="true" showInputMessage="false" sqref="C7" type="list">
      <formula1>Lists!$A$2:$A$7</formula1>
      <formula2>0</formula2>
    </dataValidation>
    <dataValidation allowBlank="true" error="Choose a value from the list (edit the Lists sheet to change the options)." errorStyle="warning" operator="between" showDropDown="false" showErrorMessage="true" showInputMessage="false" sqref="E7" type="list">
      <formula1>Lists!$A$2:$A$7</formula1>
      <formula2>0</formula2>
    </dataValidation>
    <dataValidation allowBlank="true" error="Choose a value from the list (edit the Lists sheet to change the options)." errorStyle="warning" operator="between" showDropDown="false" showErrorMessage="true" showInputMessage="false" sqref="G7" type="list">
      <formula1>Lists!$A$2:$A$7</formula1>
      <formula2>0</formula2>
    </dataValidation>
    <dataValidation allowBlank="true" error="Choose a value from the list (edit the Lists sheet to change the options)." errorStyle="warning" operator="between" showDropDown="false" showErrorMessage="true" showInputMessage="false" sqref="I7" type="list">
      <formula1>Lists!$A$2:$A$7</formula1>
      <formula2>0</formula2>
    </dataValidation>
    <dataValidation allowBlank="true" error="Choose a value from the list (edit the Lists sheet to change the options)." errorStyle="warning" operator="between" showDropDown="false" showErrorMessage="true" showInputMessage="false" sqref="K7" type="list">
      <formula1>Lists!$A$2:$A$7</formula1>
      <formula2>0</formula2>
    </dataValidation>
    <dataValidation allowBlank="true" error="Choose a value from the list (edit the Lists sheet to change the options)." errorStyle="warning" operator="between" showDropDown="false" showErrorMessage="true" showInputMessage="false" sqref="C8" type="list">
      <formula1>Lists!$A$2:$A$7</formula1>
      <formula2>0</formula2>
    </dataValidation>
    <dataValidation allowBlank="true" error="Choose a value from the list (edit the Lists sheet to change the options)." errorStyle="warning" operator="between" showDropDown="false" showErrorMessage="true" showInputMessage="false" sqref="E8" type="list">
      <formula1>Lists!$A$2:$A$7</formula1>
      <formula2>0</formula2>
    </dataValidation>
    <dataValidation allowBlank="true" error="Choose a value from the list (edit the Lists sheet to change the options)." errorStyle="warning" operator="between" showDropDown="false" showErrorMessage="true" showInputMessage="false" sqref="G8" type="list">
      <formula1>Lists!$A$2:$A$7</formula1>
      <formula2>0</formula2>
    </dataValidation>
    <dataValidation allowBlank="true" error="Choose a value from the list (edit the Lists sheet to change the options)." errorStyle="warning" operator="between" showDropDown="false" showErrorMessage="true" showInputMessage="false" sqref="I8" type="list">
      <formula1>Lists!$A$2:$A$7</formula1>
      <formula2>0</formula2>
    </dataValidation>
    <dataValidation allowBlank="true" error="Choose a value from the list (edit the Lists sheet to change the options)." errorStyle="warning" operator="between" showDropDown="false" showErrorMessage="true" showInputMessage="false" sqref="K8" type="list">
      <formula1>Lists!$A$2:$A$7</formula1>
      <formula2>0</formula2>
    </dataValidation>
    <dataValidation allowBlank="true" error="Choose a value from the list (edit the Lists sheet to change the options)." errorStyle="warning" operator="between" showDropDown="false" showErrorMessage="true" showInputMessage="false" sqref="C9" type="list">
      <formula1>Lists!$A$2:$A$7</formula1>
      <formula2>0</formula2>
    </dataValidation>
    <dataValidation allowBlank="true" error="Choose a value from the list (edit the Lists sheet to change the options)." errorStyle="warning" operator="between" showDropDown="false" showErrorMessage="true" showInputMessage="false" sqref="E9" type="list">
      <formula1>Lists!$A$2:$A$7</formula1>
      <formula2>0</formula2>
    </dataValidation>
    <dataValidation allowBlank="true" error="Choose a value from the list (edit the Lists sheet to change the options)." errorStyle="warning" operator="between" showDropDown="false" showErrorMessage="true" showInputMessage="false" sqref="G9" type="list">
      <formula1>Lists!$A$2:$A$7</formula1>
      <formula2>0</formula2>
    </dataValidation>
    <dataValidation allowBlank="true" error="Choose a value from the list (edit the Lists sheet to change the options)." errorStyle="warning" operator="between" showDropDown="false" showErrorMessage="true" showInputMessage="false" sqref="I9" type="list">
      <formula1>Lists!$A$2:$A$7</formula1>
      <formula2>0</formula2>
    </dataValidation>
    <dataValidation allowBlank="true" error="Choose a value from the list (edit the Lists sheet to change the options)." errorStyle="warning" operator="between" showDropDown="false" showErrorMessage="true" showInputMessage="false" sqref="K9" type="list">
      <formula1>Lists!$A$2:$A$7</formula1>
      <formula2>0</formula2>
    </dataValidation>
    <dataValidation allowBlank="true" error="Choose a value from the list (edit the Lists sheet to change the options)." errorStyle="warning" operator="between" showDropDown="false" showErrorMessage="true" showInputMessage="false" sqref="C10" type="list">
      <formula1>Lists!$A$2:$A$7</formula1>
      <formula2>0</formula2>
    </dataValidation>
    <dataValidation allowBlank="true" error="Choose a value from the list (edit the Lists sheet to change the options)." errorStyle="warning" operator="between" showDropDown="false" showErrorMessage="true" showInputMessage="false" sqref="E10" type="list">
      <formula1>Lists!$A$2:$A$7</formula1>
      <formula2>0</formula2>
    </dataValidation>
    <dataValidation allowBlank="true" error="Choose a value from the list (edit the Lists sheet to change the options)." errorStyle="warning" operator="between" showDropDown="false" showErrorMessage="true" showInputMessage="false" sqref="G10" type="list">
      <formula1>Lists!$A$2:$A$7</formula1>
      <formula2>0</formula2>
    </dataValidation>
    <dataValidation allowBlank="true" error="Choose a value from the list (edit the Lists sheet to change the options)." errorStyle="warning" operator="between" showDropDown="false" showErrorMessage="true" showInputMessage="false" sqref="I10" type="list">
      <formula1>Lists!$A$2:$A$7</formula1>
      <formula2>0</formula2>
    </dataValidation>
    <dataValidation allowBlank="true" error="Choose a value from the list (edit the Lists sheet to change the options)." errorStyle="warning" operator="between" showDropDown="false" showErrorMessage="true" showInputMessage="false" sqref="K10" type="list">
      <formula1>Lists!$A$2:$A$7</formula1>
      <formula2>0</formula2>
    </dataValidation>
    <dataValidation allowBlank="true" error="Choose a value from the list (edit the Lists sheet to change the options)." errorStyle="warning" operator="between" showDropDown="false" showErrorMessage="true" showInputMessage="false" sqref="C11" type="list">
      <formula1>Lists!$A$2:$A$7</formula1>
      <formula2>0</formula2>
    </dataValidation>
    <dataValidation allowBlank="true" error="Choose a value from the list (edit the Lists sheet to change the options)." errorStyle="warning" operator="between" showDropDown="false" showErrorMessage="true" showInputMessage="false" sqref="E11" type="list">
      <formula1>Lists!$A$2:$A$7</formula1>
      <formula2>0</formula2>
    </dataValidation>
    <dataValidation allowBlank="true" error="Choose a value from the list (edit the Lists sheet to change the options)." errorStyle="warning" operator="between" showDropDown="false" showErrorMessage="true" showInputMessage="false" sqref="G11" type="list">
      <formula1>Lists!$A$2:$A$7</formula1>
      <formula2>0</formula2>
    </dataValidation>
    <dataValidation allowBlank="true" error="Choose a value from the list (edit the Lists sheet to change the options)." errorStyle="warning" operator="between" showDropDown="false" showErrorMessage="true" showInputMessage="false" sqref="I11" type="list">
      <formula1>Lists!$A$2:$A$7</formula1>
      <formula2>0</formula2>
    </dataValidation>
    <dataValidation allowBlank="true" error="Choose a value from the list (edit the Lists sheet to change the options)." errorStyle="warning" operator="between" showDropDown="false" showErrorMessage="true" showInputMessage="false" sqref="K11" type="list">
      <formula1>Lists!$A$2:$A$7</formula1>
      <formula2>0</formula2>
    </dataValidation>
    <dataValidation allowBlank="true" error="Choose a value from the list (edit the Lists sheet to change the options)." errorStyle="warning" operator="between" showDropDown="false" showErrorMessage="true" showInputMessage="false" sqref="C12" type="list">
      <formula1>Lists!$A$2:$A$7</formula1>
      <formula2>0</formula2>
    </dataValidation>
    <dataValidation allowBlank="true" error="Choose a value from the list (edit the Lists sheet to change the options)." errorStyle="warning" operator="between" showDropDown="false" showErrorMessage="true" showInputMessage="false" sqref="E12" type="list">
      <formula1>Lists!$A$2:$A$7</formula1>
      <formula2>0</formula2>
    </dataValidation>
    <dataValidation allowBlank="true" error="Choose a value from the list (edit the Lists sheet to change the options)." errorStyle="warning" operator="between" showDropDown="false" showErrorMessage="true" showInputMessage="false" sqref="G12" type="list">
      <formula1>Lists!$A$2:$A$7</formula1>
      <formula2>0</formula2>
    </dataValidation>
    <dataValidation allowBlank="true" error="Choose a value from the list (edit the Lists sheet to change the options)." errorStyle="warning" operator="between" showDropDown="false" showErrorMessage="true" showInputMessage="false" sqref="I12" type="list">
      <formula1>Lists!$A$2:$A$7</formula1>
      <formula2>0</formula2>
    </dataValidation>
    <dataValidation allowBlank="true" error="Choose a value from the list (edit the Lists sheet to change the options)." errorStyle="warning" operator="between" showDropDown="false" showErrorMessage="true" showInputMessage="false" sqref="K12" type="list">
      <formula1>Lists!$A$2:$A$7</formula1>
      <formula2>0</formula2>
    </dataValidation>
    <dataValidation allowBlank="true" error="Choose a value from the list (edit the Lists sheet to change the options)." errorStyle="warning" operator="between" showDropDown="false" showErrorMessage="true" showInputMessage="false" sqref="C13" type="list">
      <formula1>Lists!$A$2:$A$7</formula1>
      <formula2>0</formula2>
    </dataValidation>
    <dataValidation allowBlank="true" error="Choose a value from the list (edit the Lists sheet to change the options)." errorStyle="warning" operator="between" showDropDown="false" showErrorMessage="true" showInputMessage="false" sqref="E13" type="list">
      <formula1>Lists!$A$2:$A$7</formula1>
      <formula2>0</formula2>
    </dataValidation>
    <dataValidation allowBlank="true" error="Choose a value from the list (edit the Lists sheet to change the options)." errorStyle="warning" operator="between" showDropDown="false" showErrorMessage="true" showInputMessage="false" sqref="G13" type="list">
      <formula1>Lists!$A$2:$A$7</formula1>
      <formula2>0</formula2>
    </dataValidation>
    <dataValidation allowBlank="true" error="Choose a value from the list (edit the Lists sheet to change the options)." errorStyle="warning" operator="between" showDropDown="false" showErrorMessage="true" showInputMessage="false" sqref="I13" type="list">
      <formula1>Lists!$A$2:$A$7</formula1>
      <formula2>0</formula2>
    </dataValidation>
    <dataValidation allowBlank="true" error="Choose a value from the list (edit the Lists sheet to change the options)." errorStyle="warning" operator="between" showDropDown="false" showErrorMessage="true" showInputMessage="false" sqref="K13" type="list">
      <formula1>Lists!$A$2:$A$7</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375623"/>
    <pageSetUpPr fitToPage="true"/>
  </sheetPr>
  <dimension ref="A1:D2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4"/>
    <col collapsed="false" customWidth="true" hidden="false" outlineLevel="0" max="3" min="2" style="0" width="50"/>
    <col collapsed="false" customWidth="true" hidden="false" outlineLevel="0" max="4" min="4" style="0" width="36"/>
  </cols>
  <sheetData>
    <row r="1" customFormat="false" ht="30" hidden="false" customHeight="true" outlineLevel="0" collapsed="false">
      <c r="A1" s="54" t="s">
        <v>156</v>
      </c>
      <c r="B1" s="55"/>
      <c r="C1" s="55"/>
      <c r="D1" s="55"/>
    </row>
    <row r="2" customFormat="false" ht="15" hidden="false" customHeight="false" outlineLevel="0" collapsed="false">
      <c r="A2" s="3" t="s">
        <v>157</v>
      </c>
    </row>
    <row r="4" customFormat="false" ht="15" hidden="false" customHeight="false" outlineLevel="0" collapsed="false">
      <c r="A4" s="56" t="s">
        <v>106</v>
      </c>
      <c r="B4" s="56" t="s">
        <v>158</v>
      </c>
      <c r="C4" s="56" t="s">
        <v>159</v>
      </c>
      <c r="D4" s="56" t="s">
        <v>160</v>
      </c>
    </row>
    <row r="5" customFormat="false" ht="23.85" hidden="false" customHeight="false" outlineLevel="0" collapsed="false">
      <c r="A5" s="5" t="s">
        <v>107</v>
      </c>
      <c r="B5" s="6" t="s">
        <v>161</v>
      </c>
      <c r="C5" s="6" t="s">
        <v>162</v>
      </c>
      <c r="D5" s="6" t="s">
        <v>163</v>
      </c>
    </row>
    <row r="6" customFormat="false" ht="23.85" hidden="false" customHeight="false" outlineLevel="0" collapsed="false">
      <c r="A6" s="57" t="s">
        <v>108</v>
      </c>
      <c r="B6" s="58" t="s">
        <v>164</v>
      </c>
      <c r="C6" s="58" t="s">
        <v>165</v>
      </c>
      <c r="D6" s="58" t="s">
        <v>166</v>
      </c>
    </row>
    <row r="7" customFormat="false" ht="23.85" hidden="false" customHeight="false" outlineLevel="0" collapsed="false">
      <c r="A7" s="5" t="s">
        <v>109</v>
      </c>
      <c r="B7" s="6" t="s">
        <v>167</v>
      </c>
      <c r="C7" s="6" t="s">
        <v>168</v>
      </c>
      <c r="D7" s="6" t="s">
        <v>169</v>
      </c>
    </row>
    <row r="8" customFormat="false" ht="23.85" hidden="false" customHeight="false" outlineLevel="0" collapsed="false">
      <c r="A8" s="57" t="s">
        <v>110</v>
      </c>
      <c r="B8" s="58" t="s">
        <v>170</v>
      </c>
      <c r="C8" s="58" t="s">
        <v>171</v>
      </c>
      <c r="D8" s="58" t="s">
        <v>172</v>
      </c>
    </row>
    <row r="9" customFormat="false" ht="23.85" hidden="false" customHeight="false" outlineLevel="0" collapsed="false">
      <c r="A9" s="5" t="s">
        <v>111</v>
      </c>
      <c r="B9" s="6" t="s">
        <v>173</v>
      </c>
      <c r="C9" s="6" t="s">
        <v>174</v>
      </c>
      <c r="D9" s="6" t="s">
        <v>175</v>
      </c>
    </row>
    <row r="10" customFormat="false" ht="23.85" hidden="false" customHeight="false" outlineLevel="0" collapsed="false">
      <c r="A10" s="57" t="s">
        <v>112</v>
      </c>
      <c r="B10" s="58" t="s">
        <v>176</v>
      </c>
      <c r="C10" s="58" t="s">
        <v>177</v>
      </c>
      <c r="D10" s="58" t="s">
        <v>178</v>
      </c>
    </row>
    <row r="11" customFormat="false" ht="23.85" hidden="false" customHeight="false" outlineLevel="0" collapsed="false">
      <c r="A11" s="5" t="s">
        <v>113</v>
      </c>
      <c r="B11" s="6" t="s">
        <v>179</v>
      </c>
      <c r="C11" s="6" t="s">
        <v>180</v>
      </c>
      <c r="D11" s="6" t="s">
        <v>181</v>
      </c>
    </row>
    <row r="12" customFormat="false" ht="23.85" hidden="false" customHeight="false" outlineLevel="0" collapsed="false">
      <c r="A12" s="57" t="s">
        <v>114</v>
      </c>
      <c r="B12" s="58" t="s">
        <v>182</v>
      </c>
      <c r="C12" s="58" t="s">
        <v>183</v>
      </c>
      <c r="D12" s="58" t="s">
        <v>184</v>
      </c>
    </row>
    <row r="14" customFormat="false" ht="15" hidden="false" customHeight="false" outlineLevel="0" collapsed="false">
      <c r="A14" s="59" t="s">
        <v>185</v>
      </c>
      <c r="B14" s="55"/>
      <c r="C14" s="55"/>
      <c r="D14" s="55"/>
    </row>
    <row r="15" customFormat="false" ht="15" hidden="false" customHeight="true" outlineLevel="0" collapsed="false">
      <c r="A15" s="5" t="s">
        <v>186</v>
      </c>
      <c r="B15" s="6" t="s">
        <v>187</v>
      </c>
      <c r="C15" s="6"/>
      <c r="D15" s="6"/>
    </row>
    <row r="16" customFormat="false" ht="15" hidden="false" customHeight="true" outlineLevel="0" collapsed="false">
      <c r="A16" s="5" t="s">
        <v>188</v>
      </c>
      <c r="B16" s="6" t="s">
        <v>189</v>
      </c>
      <c r="C16" s="6"/>
      <c r="D16" s="6"/>
    </row>
    <row r="17" customFormat="false" ht="15" hidden="false" customHeight="true" outlineLevel="0" collapsed="false">
      <c r="A17" s="5" t="s">
        <v>190</v>
      </c>
      <c r="B17" s="6" t="s">
        <v>191</v>
      </c>
      <c r="C17" s="6"/>
      <c r="D17" s="6"/>
    </row>
    <row r="18" customFormat="false" ht="15" hidden="false" customHeight="true" outlineLevel="0" collapsed="false">
      <c r="A18" s="5" t="s">
        <v>192</v>
      </c>
      <c r="B18" s="6" t="s">
        <v>193</v>
      </c>
      <c r="C18" s="6"/>
      <c r="D18" s="6"/>
    </row>
    <row r="19" customFormat="false" ht="15" hidden="false" customHeight="true" outlineLevel="0" collapsed="false">
      <c r="A19" s="5" t="s">
        <v>194</v>
      </c>
      <c r="B19" s="6" t="s">
        <v>195</v>
      </c>
      <c r="C19" s="6"/>
      <c r="D19" s="6"/>
    </row>
    <row r="20" customFormat="false" ht="15" hidden="false" customHeight="true" outlineLevel="0" collapsed="false">
      <c r="A20" s="5" t="s">
        <v>196</v>
      </c>
      <c r="B20" s="6" t="s">
        <v>197</v>
      </c>
      <c r="C20" s="6"/>
      <c r="D20" s="6"/>
    </row>
    <row r="21" customFormat="false" ht="15" hidden="false" customHeight="true" outlineLevel="0" collapsed="false">
      <c r="A21" s="5" t="s">
        <v>198</v>
      </c>
      <c r="B21" s="6" t="s">
        <v>199</v>
      </c>
      <c r="C21" s="6"/>
      <c r="D21" s="6"/>
    </row>
  </sheetData>
  <mergeCells count="7">
    <mergeCell ref="B15:D15"/>
    <mergeCell ref="B16:D16"/>
    <mergeCell ref="B17:D17"/>
    <mergeCell ref="B18:D18"/>
    <mergeCell ref="B19:D19"/>
    <mergeCell ref="B20:D20"/>
    <mergeCell ref="B21:D21"/>
  </mergeCell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06000"/>
    <pageSetUpPr fitToPage="true"/>
  </sheetPr>
  <dimension ref="A1:F1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70"/>
    <col collapsed="false" customWidth="true" hidden="false" outlineLevel="0" max="6" min="2" style="0" width="16"/>
  </cols>
  <sheetData>
    <row r="1" customFormat="false" ht="30" hidden="false" customHeight="true" outlineLevel="0" collapsed="false">
      <c r="A1" s="60" t="s">
        <v>200</v>
      </c>
      <c r="B1" s="61"/>
      <c r="C1" s="61"/>
      <c r="D1" s="61"/>
      <c r="E1" s="61"/>
      <c r="F1" s="61"/>
    </row>
    <row r="2" customFormat="false" ht="15" hidden="false" customHeight="false" outlineLevel="0" collapsed="false">
      <c r="A2" s="3" t="s">
        <v>201</v>
      </c>
    </row>
    <row r="4" customFormat="false" ht="15" hidden="false" customHeight="false" outlineLevel="0" collapsed="false">
      <c r="A4" s="62" t="s">
        <v>202</v>
      </c>
      <c r="B4" s="18" t="str">
        <f aca="false">IF(Settings!$B$6="","Vendor 1",Settings!$B$6)</f>
        <v>Vendor 1</v>
      </c>
      <c r="C4" s="19" t="str">
        <f aca="false">IF(Settings!$B$7="","Vendor 2",Settings!$B$7)</f>
        <v>Vendor 2</v>
      </c>
      <c r="D4" s="20" t="str">
        <f aca="false">IF(Settings!$B$8="","Vendor 3",Settings!$B$8)</f>
        <v>Vendor 3</v>
      </c>
      <c r="E4" s="21" t="str">
        <f aca="false">IF(Settings!$B$9="","Vendor 4",Settings!$B$9)</f>
        <v>Vendor 4</v>
      </c>
      <c r="F4" s="22" t="str">
        <f aca="false">IF(Settings!$B$10="","Vendor 5",Settings!$B$10)</f>
        <v>Vendor 5</v>
      </c>
    </row>
    <row r="5" customFormat="false" ht="15" hidden="false" customHeight="false" outlineLevel="0" collapsed="false">
      <c r="A5" s="6" t="s">
        <v>203</v>
      </c>
      <c r="B5" s="50"/>
      <c r="C5" s="50"/>
      <c r="D5" s="50"/>
      <c r="E5" s="50"/>
      <c r="F5" s="50"/>
    </row>
    <row r="6" customFormat="false" ht="15" hidden="false" customHeight="false" outlineLevel="0" collapsed="false">
      <c r="A6" s="6" t="s">
        <v>204</v>
      </c>
      <c r="B6" s="50"/>
      <c r="C6" s="50"/>
      <c r="D6" s="50"/>
      <c r="E6" s="50"/>
      <c r="F6" s="50"/>
    </row>
    <row r="7" customFormat="false" ht="15" hidden="false" customHeight="false" outlineLevel="0" collapsed="false">
      <c r="A7" s="6" t="s">
        <v>205</v>
      </c>
      <c r="B7" s="50"/>
      <c r="C7" s="50"/>
      <c r="D7" s="50"/>
      <c r="E7" s="50"/>
      <c r="F7" s="50"/>
    </row>
    <row r="8" customFormat="false" ht="15" hidden="false" customHeight="false" outlineLevel="0" collapsed="false">
      <c r="A8" s="6" t="s">
        <v>206</v>
      </c>
      <c r="B8" s="50"/>
      <c r="C8" s="50"/>
      <c r="D8" s="50"/>
      <c r="E8" s="50"/>
      <c r="F8" s="50"/>
    </row>
    <row r="9" customFormat="false" ht="15" hidden="false" customHeight="false" outlineLevel="0" collapsed="false">
      <c r="A9" s="6" t="s">
        <v>207</v>
      </c>
      <c r="B9" s="50"/>
      <c r="C9" s="50"/>
      <c r="D9" s="50"/>
      <c r="E9" s="50"/>
      <c r="F9" s="50"/>
    </row>
    <row r="10" customFormat="false" ht="15" hidden="false" customHeight="false" outlineLevel="0" collapsed="false">
      <c r="A10" s="6" t="s">
        <v>208</v>
      </c>
      <c r="B10" s="50"/>
      <c r="C10" s="50"/>
      <c r="D10" s="50"/>
      <c r="E10" s="50"/>
      <c r="F10" s="50"/>
    </row>
    <row r="11" customFormat="false" ht="15" hidden="false" customHeight="false" outlineLevel="0" collapsed="false">
      <c r="A11" s="6" t="s">
        <v>209</v>
      </c>
      <c r="B11" s="50"/>
      <c r="C11" s="50"/>
      <c r="D11" s="50"/>
      <c r="E11" s="50"/>
      <c r="F11" s="50"/>
    </row>
    <row r="12" customFormat="false" ht="15" hidden="false" customHeight="false" outlineLevel="0" collapsed="false">
      <c r="A12" s="6" t="s">
        <v>210</v>
      </c>
      <c r="B12" s="50"/>
      <c r="C12" s="50"/>
      <c r="D12" s="50"/>
      <c r="E12" s="50"/>
      <c r="F12" s="50"/>
    </row>
    <row r="13" customFormat="false" ht="15" hidden="false" customHeight="false" outlineLevel="0" collapsed="false">
      <c r="A13" s="6" t="s">
        <v>211</v>
      </c>
      <c r="B13" s="50"/>
      <c r="C13" s="50"/>
      <c r="D13" s="50"/>
      <c r="E13" s="50"/>
      <c r="F13" s="50"/>
    </row>
    <row r="14" customFormat="false" ht="15" hidden="false" customHeight="false" outlineLevel="0" collapsed="false">
      <c r="A14" s="6" t="s">
        <v>212</v>
      </c>
      <c r="B14" s="50"/>
      <c r="C14" s="50"/>
      <c r="D14" s="50"/>
      <c r="E14" s="50"/>
      <c r="F14" s="50"/>
    </row>
    <row r="15" customFormat="false" ht="35.05" hidden="false" customHeight="false" outlineLevel="0" collapsed="false">
      <c r="A15" s="6" t="s">
        <v>213</v>
      </c>
      <c r="B15" s="50"/>
      <c r="C15" s="50"/>
      <c r="D15" s="50"/>
      <c r="E15" s="50"/>
      <c r="F15" s="50"/>
    </row>
    <row r="16" customFormat="false" ht="35.05" hidden="false" customHeight="false" outlineLevel="0" collapsed="false">
      <c r="A16" s="6" t="s">
        <v>214</v>
      </c>
      <c r="B16" s="50"/>
      <c r="C16" s="50"/>
      <c r="D16" s="50"/>
      <c r="E16" s="50"/>
      <c r="F16" s="50"/>
    </row>
    <row r="17" customFormat="false" ht="15" hidden="false" customHeight="false" outlineLevel="0" collapsed="false">
      <c r="A17" s="63" t="s">
        <v>215</v>
      </c>
      <c r="B17" s="26" t="n">
        <f aca="false">COUNTIF(B5:B16,"Received")</f>
        <v>0</v>
      </c>
      <c r="C17" s="26" t="n">
        <f aca="false">COUNTIF(C5:C16,"Received")</f>
        <v>0</v>
      </c>
      <c r="D17" s="26" t="n">
        <f aca="false">COUNTIF(D5:D16,"Received")</f>
        <v>0</v>
      </c>
      <c r="E17" s="26" t="n">
        <f aca="false">COUNTIF(E5:E16,"Received")</f>
        <v>0</v>
      </c>
      <c r="F17" s="26" t="n">
        <f aca="false">COUNTIF(F5:F16,"Received")</f>
        <v>0</v>
      </c>
    </row>
    <row r="18" customFormat="false" ht="15" hidden="false" customHeight="false" outlineLevel="0" collapsed="false">
      <c r="A18" s="63" t="s">
        <v>216</v>
      </c>
      <c r="B18" s="26" t="n">
        <f aca="false">COUNTIF(B5:B16,"Partial")</f>
        <v>0</v>
      </c>
      <c r="C18" s="26" t="n">
        <f aca="false">COUNTIF(C5:C16,"Partial")</f>
        <v>0</v>
      </c>
      <c r="D18" s="26" t="n">
        <f aca="false">COUNTIF(D5:D16,"Partial")</f>
        <v>0</v>
      </c>
      <c r="E18" s="26" t="n">
        <f aca="false">COUNTIF(E5:E16,"Partial")</f>
        <v>0</v>
      </c>
      <c r="F18" s="26" t="n">
        <f aca="false">COUNTIF(F5:F16,"Partial")</f>
        <v>0</v>
      </c>
    </row>
    <row r="19" customFormat="false" ht="15" hidden="false" customHeight="false" outlineLevel="0" collapsed="false">
      <c r="A19" s="63" t="s">
        <v>217</v>
      </c>
      <c r="B19" s="26" t="n">
        <f aca="false">COUNTIF(B5:B16,"Missing")</f>
        <v>0</v>
      </c>
      <c r="C19" s="26" t="n">
        <f aca="false">COUNTIF(C5:C16,"Missing")</f>
        <v>0</v>
      </c>
      <c r="D19" s="26" t="n">
        <f aca="false">COUNTIF(D5:D16,"Missing")</f>
        <v>0</v>
      </c>
      <c r="E19" s="26" t="n">
        <f aca="false">COUNTIF(E5:E16,"Missing")</f>
        <v>0</v>
      </c>
      <c r="F19" s="26" t="n">
        <f aca="false">COUNTIF(F5:F16,"Missing")</f>
        <v>0</v>
      </c>
    </row>
  </sheetData>
  <conditionalFormatting sqref="B5:F16">
    <cfRule type="cellIs" priority="2" operator="equal" aboveAverage="0" equalAverage="0" bottom="0" percent="0" rank="0" text="" dxfId="6">
      <formula>"Received"</formula>
    </cfRule>
    <cfRule type="cellIs" priority="3" operator="equal" aboveAverage="0" equalAverage="0" bottom="0" percent="0" rank="0" text="" dxfId="7">
      <formula>"Partial"</formula>
    </cfRule>
    <cfRule type="cellIs" priority="4" operator="equal" aboveAverage="0" equalAverage="0" bottom="0" percent="0" rank="0" text="" dxfId="8">
      <formula>"Missing"</formula>
    </cfRule>
    <cfRule type="cellIs" priority="5" operator="equal" aboveAverage="0" equalAverage="0" bottom="0" percent="0" rank="0" text="" dxfId="9">
      <formula>"Not applicable"</formula>
    </cfRule>
  </conditionalFormatting>
  <dataValidations count="1">
    <dataValidation allowBlank="true" error="Choose a value from the list (edit the Lists sheet to change the options)." errorStyle="warning" operator="between" showDropDown="false" showErrorMessage="true" showInputMessage="false" sqref="B5:F16" type="list">
      <formula1>Lists!$B$2:$B$5</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7030A0"/>
    <pageSetUpPr fitToPage="true"/>
  </sheetPr>
  <dimension ref="A1:I10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62"/>
    <col collapsed="false" customWidth="true" hidden="false" outlineLevel="0" max="3" min="3" style="0" width="9"/>
    <col collapsed="false" customWidth="true" hidden="false" outlineLevel="0" max="4" min="4" style="0" width="16"/>
    <col collapsed="false" customWidth="true" hidden="false" outlineLevel="0" max="5" min="5" style="0" width="10"/>
    <col collapsed="false" customWidth="true" hidden="false" outlineLevel="0" max="6" min="6" style="0" width="34"/>
    <col collapsed="false" customWidth="true" hidden="false" outlineLevel="0" max="7" min="7" style="0" width="14"/>
    <col collapsed="false" customWidth="true" hidden="false" outlineLevel="0" max="8" min="8" style="0" width="20"/>
    <col collapsed="false" customWidth="true" hidden="false" outlineLevel="0" max="9" min="9" style="0" width="22"/>
  </cols>
  <sheetData>
    <row r="1" customFormat="false" ht="30" hidden="false" customHeight="true" outlineLevel="0" collapsed="false">
      <c r="A1" s="64" t="s">
        <v>218</v>
      </c>
      <c r="B1" s="65"/>
      <c r="C1" s="65"/>
      <c r="D1" s="65"/>
      <c r="E1" s="65"/>
      <c r="F1" s="65"/>
      <c r="G1" s="65"/>
      <c r="H1" s="65"/>
      <c r="I1" s="65"/>
    </row>
    <row r="2" customFormat="false" ht="15" hidden="false" customHeight="false" outlineLevel="0" collapsed="false">
      <c r="A2" s="3" t="s">
        <v>219</v>
      </c>
    </row>
    <row r="3" customFormat="false" ht="15" hidden="false" customHeight="false" outlineLevel="0" collapsed="false">
      <c r="B3" s="66" t="s">
        <v>220</v>
      </c>
      <c r="C3" s="31"/>
      <c r="D3" s="31"/>
      <c r="E3" s="66" t="s">
        <v>221</v>
      </c>
      <c r="F3" s="67"/>
      <c r="G3" s="66" t="s">
        <v>222</v>
      </c>
      <c r="H3" s="31"/>
      <c r="I3" s="31"/>
    </row>
    <row r="5" customFormat="false" ht="15" hidden="false" customHeight="false" outlineLevel="0" collapsed="false">
      <c r="A5" s="68" t="s">
        <v>223</v>
      </c>
      <c r="B5" s="65"/>
      <c r="C5" s="65"/>
      <c r="D5" s="65"/>
      <c r="E5" s="65"/>
      <c r="F5" s="65"/>
      <c r="G5" s="65"/>
      <c r="H5" s="65"/>
      <c r="I5" s="65"/>
    </row>
    <row r="6" customFormat="false" ht="23.85" hidden="false" customHeight="false" outlineLevel="0" collapsed="false">
      <c r="A6" s="69" t="s">
        <v>224</v>
      </c>
      <c r="B6" s="69" t="s">
        <v>225</v>
      </c>
      <c r="C6" s="69" t="s">
        <v>226</v>
      </c>
      <c r="D6" s="69" t="s">
        <v>78</v>
      </c>
      <c r="E6" s="69" t="s">
        <v>227</v>
      </c>
      <c r="F6" s="69" t="s">
        <v>228</v>
      </c>
      <c r="G6" s="69" t="s">
        <v>229</v>
      </c>
      <c r="H6" s="69" t="s">
        <v>230</v>
      </c>
      <c r="I6" s="69" t="s">
        <v>231</v>
      </c>
    </row>
    <row r="7" customFormat="false" ht="15" hidden="false" customHeight="false" outlineLevel="0" collapsed="false">
      <c r="A7" s="5" t="s">
        <v>232</v>
      </c>
      <c r="B7" s="6" t="s">
        <v>233</v>
      </c>
      <c r="C7" s="70" t="s">
        <v>234</v>
      </c>
      <c r="D7" s="6" t="s">
        <v>235</v>
      </c>
      <c r="E7" s="50"/>
      <c r="F7" s="31"/>
      <c r="G7" s="67"/>
      <c r="H7" s="71" t="str">
        <f aca="false">IF(NOT(OR(C7="All",AND(C7="GCC",OR(Settings!$B$25="GCC and EU",Settings!$B$25="GCC only")),AND(C7="EU",OR(Settings!$B$25="GCC and EU",Settings!$B$25="EU only")))),"Not in scope",IF(E7="","Unanswered",IF(AND(E7="Partial",G7=""),"Partial: add dated plan",IF(F7="","Answered: attach evidence","Answered"))))</f>
        <v>Unanswered</v>
      </c>
      <c r="I7" s="31"/>
    </row>
    <row r="8" customFormat="false" ht="15" hidden="false" customHeight="false" outlineLevel="0" collapsed="false">
      <c r="A8" s="5" t="s">
        <v>236</v>
      </c>
      <c r="B8" s="6" t="s">
        <v>237</v>
      </c>
      <c r="C8" s="70" t="s">
        <v>238</v>
      </c>
      <c r="D8" s="6" t="s">
        <v>239</v>
      </c>
      <c r="E8" s="50"/>
      <c r="F8" s="31"/>
      <c r="G8" s="67"/>
      <c r="H8" s="71" t="str">
        <f aca="false">IF(NOT(OR(C8="All",AND(C8="GCC",OR(Settings!$B$25="GCC and EU",Settings!$B$25="GCC only")),AND(C8="EU",OR(Settings!$B$25="GCC and EU",Settings!$B$25="EU only")))),"Not in scope",IF(E8="","Unanswered",IF(AND(E8="Partial",G8=""),"Partial: add dated plan",IF(F8="","Answered: attach evidence","Answered"))))</f>
        <v>Unanswered</v>
      </c>
      <c r="I8" s="31"/>
    </row>
    <row r="9" customFormat="false" ht="15" hidden="false" customHeight="false" outlineLevel="0" collapsed="false">
      <c r="A9" s="5" t="s">
        <v>240</v>
      </c>
      <c r="B9" s="6" t="s">
        <v>241</v>
      </c>
      <c r="C9" s="70" t="s">
        <v>238</v>
      </c>
      <c r="D9" s="6" t="s">
        <v>242</v>
      </c>
      <c r="E9" s="50"/>
      <c r="F9" s="31"/>
      <c r="G9" s="67"/>
      <c r="H9" s="71" t="str">
        <f aca="false">IF(NOT(OR(C9="All",AND(C9="GCC",OR(Settings!$B$25="GCC and EU",Settings!$B$25="GCC only")),AND(C9="EU",OR(Settings!$B$25="GCC and EU",Settings!$B$25="EU only")))),"Not in scope",IF(E9="","Unanswered",IF(AND(E9="Partial",G9=""),"Partial: add dated plan",IF(F9="","Answered: attach evidence","Answered"))))</f>
        <v>Unanswered</v>
      </c>
      <c r="I9" s="31"/>
    </row>
    <row r="10" customFormat="false" ht="15" hidden="false" customHeight="false" outlineLevel="0" collapsed="false">
      <c r="A10" s="5" t="s">
        <v>243</v>
      </c>
      <c r="B10" s="6" t="s">
        <v>244</v>
      </c>
      <c r="C10" s="70" t="s">
        <v>238</v>
      </c>
      <c r="D10" s="6" t="s">
        <v>245</v>
      </c>
      <c r="E10" s="50"/>
      <c r="F10" s="31"/>
      <c r="G10" s="67"/>
      <c r="H10" s="71" t="str">
        <f aca="false">IF(NOT(OR(C10="All",AND(C10="GCC",OR(Settings!$B$25="GCC and EU",Settings!$B$25="GCC only")),AND(C10="EU",OR(Settings!$B$25="GCC and EU",Settings!$B$25="EU only")))),"Not in scope",IF(E10="","Unanswered",IF(AND(E10="Partial",G10=""),"Partial: add dated plan",IF(F10="","Answered: attach evidence","Answered"))))</f>
        <v>Unanswered</v>
      </c>
      <c r="I10" s="31"/>
    </row>
    <row r="11" customFormat="false" ht="15" hidden="false" customHeight="false" outlineLevel="0" collapsed="false">
      <c r="A11" s="5" t="s">
        <v>246</v>
      </c>
      <c r="B11" s="6" t="s">
        <v>247</v>
      </c>
      <c r="C11" s="70" t="s">
        <v>234</v>
      </c>
      <c r="D11" s="6" t="s">
        <v>248</v>
      </c>
      <c r="E11" s="50"/>
      <c r="F11" s="31"/>
      <c r="G11" s="67"/>
      <c r="H11" s="71" t="str">
        <f aca="false">IF(NOT(OR(C11="All",AND(C11="GCC",OR(Settings!$B$25="GCC and EU",Settings!$B$25="GCC only")),AND(C11="EU",OR(Settings!$B$25="GCC and EU",Settings!$B$25="EU only")))),"Not in scope",IF(E11="","Unanswered",IF(AND(E11="Partial",G11=""),"Partial: add dated plan",IF(F11="","Answered: attach evidence","Answered"))))</f>
        <v>Unanswered</v>
      </c>
      <c r="I11" s="31"/>
    </row>
    <row r="12" customFormat="false" ht="23.85" hidden="false" customHeight="false" outlineLevel="0" collapsed="false">
      <c r="A12" s="5" t="s">
        <v>249</v>
      </c>
      <c r="B12" s="6" t="s">
        <v>250</v>
      </c>
      <c r="C12" s="70" t="s">
        <v>234</v>
      </c>
      <c r="D12" s="6" t="s">
        <v>251</v>
      </c>
      <c r="E12" s="50"/>
      <c r="F12" s="31"/>
      <c r="G12" s="67"/>
      <c r="H12" s="71" t="str">
        <f aca="false">IF(NOT(OR(C12="All",AND(C12="GCC",OR(Settings!$B$25="GCC and EU",Settings!$B$25="GCC only")),AND(C12="EU",OR(Settings!$B$25="GCC and EU",Settings!$B$25="EU only")))),"Not in scope",IF(E12="","Unanswered",IF(AND(E12="Partial",G12=""),"Partial: add dated plan",IF(F12="","Answered: attach evidence","Answered"))))</f>
        <v>Unanswered</v>
      </c>
      <c r="I12" s="31"/>
    </row>
    <row r="13" customFormat="false" ht="15" hidden="false" customHeight="false" outlineLevel="0" collapsed="false">
      <c r="A13" s="5" t="s">
        <v>252</v>
      </c>
      <c r="B13" s="6" t="s">
        <v>253</v>
      </c>
      <c r="C13" s="70" t="s">
        <v>254</v>
      </c>
      <c r="D13" s="6" t="s">
        <v>255</v>
      </c>
      <c r="E13" s="50"/>
      <c r="F13" s="31"/>
      <c r="G13" s="67"/>
      <c r="H13" s="71" t="str">
        <f aca="false">IF(NOT(OR(C13="All",AND(C13="GCC",OR(Settings!$B$25="GCC and EU",Settings!$B$25="GCC only")),AND(C13="EU",OR(Settings!$B$25="GCC and EU",Settings!$B$25="EU only")))),"Not in scope",IF(E13="","Unanswered",IF(AND(E13="Partial",G13=""),"Partial: add dated plan",IF(F13="","Answered: attach evidence","Answered"))))</f>
        <v>Unanswered</v>
      </c>
      <c r="I13" s="31"/>
    </row>
    <row r="15" customFormat="false" ht="15" hidden="false" customHeight="false" outlineLevel="0" collapsed="false">
      <c r="A15" s="68" t="s">
        <v>256</v>
      </c>
      <c r="B15" s="65"/>
      <c r="C15" s="65"/>
      <c r="D15" s="65"/>
      <c r="E15" s="65"/>
      <c r="F15" s="65"/>
      <c r="G15" s="65"/>
      <c r="H15" s="65"/>
      <c r="I15" s="65"/>
    </row>
    <row r="16" customFormat="false" ht="23.85" hidden="false" customHeight="false" outlineLevel="0" collapsed="false">
      <c r="A16" s="69" t="s">
        <v>224</v>
      </c>
      <c r="B16" s="69" t="s">
        <v>225</v>
      </c>
      <c r="C16" s="69" t="s">
        <v>226</v>
      </c>
      <c r="D16" s="69" t="s">
        <v>78</v>
      </c>
      <c r="E16" s="69" t="s">
        <v>227</v>
      </c>
      <c r="F16" s="69" t="s">
        <v>228</v>
      </c>
      <c r="G16" s="69" t="s">
        <v>229</v>
      </c>
      <c r="H16" s="69" t="s">
        <v>230</v>
      </c>
      <c r="I16" s="69" t="s">
        <v>231</v>
      </c>
    </row>
    <row r="17" customFormat="false" ht="15" hidden="false" customHeight="false" outlineLevel="0" collapsed="false">
      <c r="A17" s="5" t="s">
        <v>257</v>
      </c>
      <c r="B17" s="6" t="s">
        <v>258</v>
      </c>
      <c r="C17" s="70" t="s">
        <v>238</v>
      </c>
      <c r="D17" s="6" t="s">
        <v>259</v>
      </c>
      <c r="E17" s="50"/>
      <c r="F17" s="31"/>
      <c r="G17" s="67"/>
      <c r="H17" s="71" t="str">
        <f aca="false">IF(NOT(OR(C17="All",AND(C17="GCC",OR(Settings!$B$25="GCC and EU",Settings!$B$25="GCC only")),AND(C17="EU",OR(Settings!$B$25="GCC and EU",Settings!$B$25="EU only")))),"Not in scope",IF(E17="","Unanswered",IF(AND(E17="Partial",G17=""),"Partial: add dated plan",IF(F17="","Answered: attach evidence","Answered"))))</f>
        <v>Unanswered</v>
      </c>
      <c r="I17" s="31"/>
    </row>
    <row r="18" customFormat="false" ht="15" hidden="false" customHeight="false" outlineLevel="0" collapsed="false">
      <c r="A18" s="5" t="s">
        <v>260</v>
      </c>
      <c r="B18" s="6" t="s">
        <v>261</v>
      </c>
      <c r="C18" s="70" t="s">
        <v>238</v>
      </c>
      <c r="D18" s="6" t="s">
        <v>262</v>
      </c>
      <c r="E18" s="50"/>
      <c r="F18" s="31"/>
      <c r="G18" s="67"/>
      <c r="H18" s="71" t="str">
        <f aca="false">IF(NOT(OR(C18="All",AND(C18="GCC",OR(Settings!$B$25="GCC and EU",Settings!$B$25="GCC only")),AND(C18="EU",OR(Settings!$B$25="GCC and EU",Settings!$B$25="EU only")))),"Not in scope",IF(E18="","Unanswered",IF(AND(E18="Partial",G18=""),"Partial: add dated plan",IF(F18="","Answered: attach evidence","Answered"))))</f>
        <v>Unanswered</v>
      </c>
      <c r="I18" s="31"/>
    </row>
    <row r="19" customFormat="false" ht="23.85" hidden="false" customHeight="false" outlineLevel="0" collapsed="false">
      <c r="A19" s="5" t="s">
        <v>263</v>
      </c>
      <c r="B19" s="6" t="s">
        <v>264</v>
      </c>
      <c r="C19" s="70" t="s">
        <v>238</v>
      </c>
      <c r="D19" s="6" t="s">
        <v>265</v>
      </c>
      <c r="E19" s="50"/>
      <c r="F19" s="31"/>
      <c r="G19" s="67"/>
      <c r="H19" s="71" t="str">
        <f aca="false">IF(NOT(OR(C19="All",AND(C19="GCC",OR(Settings!$B$25="GCC and EU",Settings!$B$25="GCC only")),AND(C19="EU",OR(Settings!$B$25="GCC and EU",Settings!$B$25="EU only")))),"Not in scope",IF(E19="","Unanswered",IF(AND(E19="Partial",G19=""),"Partial: add dated plan",IF(F19="","Answered: attach evidence","Answered"))))</f>
        <v>Unanswered</v>
      </c>
      <c r="I19" s="31"/>
    </row>
    <row r="20" customFormat="false" ht="15" hidden="false" customHeight="false" outlineLevel="0" collapsed="false">
      <c r="A20" s="5" t="s">
        <v>266</v>
      </c>
      <c r="B20" s="6" t="s">
        <v>267</v>
      </c>
      <c r="C20" s="70" t="s">
        <v>238</v>
      </c>
      <c r="D20" s="6" t="s">
        <v>268</v>
      </c>
      <c r="E20" s="50"/>
      <c r="F20" s="31"/>
      <c r="G20" s="67"/>
      <c r="H20" s="71" t="str">
        <f aca="false">IF(NOT(OR(C20="All",AND(C20="GCC",OR(Settings!$B$25="GCC and EU",Settings!$B$25="GCC only")),AND(C20="EU",OR(Settings!$B$25="GCC and EU",Settings!$B$25="EU only")))),"Not in scope",IF(E20="","Unanswered",IF(AND(E20="Partial",G20=""),"Partial: add dated plan",IF(F20="","Answered: attach evidence","Answered"))))</f>
        <v>Unanswered</v>
      </c>
      <c r="I20" s="31"/>
    </row>
    <row r="21" customFormat="false" ht="15" hidden="false" customHeight="false" outlineLevel="0" collapsed="false">
      <c r="A21" s="5" t="s">
        <v>269</v>
      </c>
      <c r="B21" s="6" t="s">
        <v>270</v>
      </c>
      <c r="C21" s="70" t="s">
        <v>238</v>
      </c>
      <c r="D21" s="6" t="s">
        <v>271</v>
      </c>
      <c r="E21" s="50"/>
      <c r="F21" s="31"/>
      <c r="G21" s="67"/>
      <c r="H21" s="71" t="str">
        <f aca="false">IF(NOT(OR(C21="All",AND(C21="GCC",OR(Settings!$B$25="GCC and EU",Settings!$B$25="GCC only")),AND(C21="EU",OR(Settings!$B$25="GCC and EU",Settings!$B$25="EU only")))),"Not in scope",IF(E21="","Unanswered",IF(AND(E21="Partial",G21=""),"Partial: add dated plan",IF(F21="","Answered: attach evidence","Answered"))))</f>
        <v>Unanswered</v>
      </c>
      <c r="I21" s="31"/>
    </row>
    <row r="22" customFormat="false" ht="15" hidden="false" customHeight="false" outlineLevel="0" collapsed="false">
      <c r="A22" s="5" t="s">
        <v>272</v>
      </c>
      <c r="B22" s="6" t="s">
        <v>273</v>
      </c>
      <c r="C22" s="70" t="s">
        <v>238</v>
      </c>
      <c r="D22" s="6" t="s">
        <v>274</v>
      </c>
      <c r="E22" s="50"/>
      <c r="F22" s="31"/>
      <c r="G22" s="67"/>
      <c r="H22" s="71" t="str">
        <f aca="false">IF(NOT(OR(C22="All",AND(C22="GCC",OR(Settings!$B$25="GCC and EU",Settings!$B$25="GCC only")),AND(C22="EU",OR(Settings!$B$25="GCC and EU",Settings!$B$25="EU only")))),"Not in scope",IF(E22="","Unanswered",IF(AND(E22="Partial",G22=""),"Partial: add dated plan",IF(F22="","Answered: attach evidence","Answered"))))</f>
        <v>Unanswered</v>
      </c>
      <c r="I22" s="31"/>
    </row>
    <row r="23" customFormat="false" ht="15" hidden="false" customHeight="false" outlineLevel="0" collapsed="false">
      <c r="A23" s="5" t="s">
        <v>275</v>
      </c>
      <c r="B23" s="6" t="s">
        <v>276</v>
      </c>
      <c r="C23" s="70" t="s">
        <v>238</v>
      </c>
      <c r="D23" s="6" t="s">
        <v>277</v>
      </c>
      <c r="E23" s="50"/>
      <c r="F23" s="31"/>
      <c r="G23" s="67"/>
      <c r="H23" s="71" t="str">
        <f aca="false">IF(NOT(OR(C23="All",AND(C23="GCC",OR(Settings!$B$25="GCC and EU",Settings!$B$25="GCC only")),AND(C23="EU",OR(Settings!$B$25="GCC and EU",Settings!$B$25="EU only")))),"Not in scope",IF(E23="","Unanswered",IF(AND(E23="Partial",G23=""),"Partial: add dated plan",IF(F23="","Answered: attach evidence","Answered"))))</f>
        <v>Unanswered</v>
      </c>
      <c r="I23" s="31"/>
    </row>
    <row r="25" customFormat="false" ht="15" hidden="false" customHeight="false" outlineLevel="0" collapsed="false">
      <c r="A25" s="68" t="s">
        <v>278</v>
      </c>
      <c r="B25" s="65"/>
      <c r="C25" s="65"/>
      <c r="D25" s="65"/>
      <c r="E25" s="65"/>
      <c r="F25" s="65"/>
      <c r="G25" s="65"/>
      <c r="H25" s="65"/>
      <c r="I25" s="65"/>
    </row>
    <row r="26" customFormat="false" ht="23.85" hidden="false" customHeight="false" outlineLevel="0" collapsed="false">
      <c r="A26" s="69" t="s">
        <v>224</v>
      </c>
      <c r="B26" s="69" t="s">
        <v>225</v>
      </c>
      <c r="C26" s="69" t="s">
        <v>226</v>
      </c>
      <c r="D26" s="69" t="s">
        <v>78</v>
      </c>
      <c r="E26" s="69" t="s">
        <v>227</v>
      </c>
      <c r="F26" s="69" t="s">
        <v>228</v>
      </c>
      <c r="G26" s="69" t="s">
        <v>229</v>
      </c>
      <c r="H26" s="69" t="s">
        <v>230</v>
      </c>
      <c r="I26" s="69" t="s">
        <v>231</v>
      </c>
    </row>
    <row r="27" customFormat="false" ht="15" hidden="false" customHeight="false" outlineLevel="0" collapsed="false">
      <c r="A27" s="5" t="s">
        <v>279</v>
      </c>
      <c r="B27" s="6" t="s">
        <v>280</v>
      </c>
      <c r="C27" s="70" t="s">
        <v>234</v>
      </c>
      <c r="D27" s="6" t="s">
        <v>281</v>
      </c>
      <c r="E27" s="50"/>
      <c r="F27" s="31"/>
      <c r="G27" s="67"/>
      <c r="H27" s="71" t="str">
        <f aca="false">IF(NOT(OR(C27="All",AND(C27="GCC",OR(Settings!$B$25="GCC and EU",Settings!$B$25="GCC only")),AND(C27="EU",OR(Settings!$B$25="GCC and EU",Settings!$B$25="EU only")))),"Not in scope",IF(E27="","Unanswered",IF(AND(E27="Partial",G27=""),"Partial: add dated plan",IF(F27="","Answered: attach evidence","Answered"))))</f>
        <v>Unanswered</v>
      </c>
      <c r="I27" s="31"/>
    </row>
    <row r="28" customFormat="false" ht="15" hidden="false" customHeight="false" outlineLevel="0" collapsed="false">
      <c r="A28" s="5" t="s">
        <v>282</v>
      </c>
      <c r="B28" s="6" t="s">
        <v>283</v>
      </c>
      <c r="C28" s="70" t="s">
        <v>254</v>
      </c>
      <c r="D28" s="6" t="s">
        <v>284</v>
      </c>
      <c r="E28" s="50"/>
      <c r="F28" s="31"/>
      <c r="G28" s="67"/>
      <c r="H28" s="71" t="str">
        <f aca="false">IF(NOT(OR(C28="All",AND(C28="GCC",OR(Settings!$B$25="GCC and EU",Settings!$B$25="GCC only")),AND(C28="EU",OR(Settings!$B$25="GCC and EU",Settings!$B$25="EU only")))),"Not in scope",IF(E28="","Unanswered",IF(AND(E28="Partial",G28=""),"Partial: add dated plan",IF(F28="","Answered: attach evidence","Answered"))))</f>
        <v>Unanswered</v>
      </c>
      <c r="I28" s="31"/>
    </row>
    <row r="29" customFormat="false" ht="15" hidden="false" customHeight="false" outlineLevel="0" collapsed="false">
      <c r="A29" s="5" t="s">
        <v>285</v>
      </c>
      <c r="B29" s="6" t="s">
        <v>286</v>
      </c>
      <c r="C29" s="70" t="s">
        <v>234</v>
      </c>
      <c r="D29" s="6" t="s">
        <v>287</v>
      </c>
      <c r="E29" s="50"/>
      <c r="F29" s="31"/>
      <c r="G29" s="67"/>
      <c r="H29" s="71" t="str">
        <f aca="false">IF(NOT(OR(C29="All",AND(C29="GCC",OR(Settings!$B$25="GCC and EU",Settings!$B$25="GCC only")),AND(C29="EU",OR(Settings!$B$25="GCC and EU",Settings!$B$25="EU only")))),"Not in scope",IF(E29="","Unanswered",IF(AND(E29="Partial",G29=""),"Partial: add dated plan",IF(F29="","Answered: attach evidence","Answered"))))</f>
        <v>Unanswered</v>
      </c>
      <c r="I29" s="31"/>
    </row>
    <row r="30" customFormat="false" ht="15" hidden="false" customHeight="false" outlineLevel="0" collapsed="false">
      <c r="A30" s="5" t="s">
        <v>288</v>
      </c>
      <c r="B30" s="6" t="s">
        <v>289</v>
      </c>
      <c r="C30" s="70" t="s">
        <v>238</v>
      </c>
      <c r="D30" s="6" t="s">
        <v>290</v>
      </c>
      <c r="E30" s="50"/>
      <c r="F30" s="31"/>
      <c r="G30" s="67"/>
      <c r="H30" s="71" t="str">
        <f aca="false">IF(NOT(OR(C30="All",AND(C30="GCC",OR(Settings!$B$25="GCC and EU",Settings!$B$25="GCC only")),AND(C30="EU",OR(Settings!$B$25="GCC and EU",Settings!$B$25="EU only")))),"Not in scope",IF(E30="","Unanswered",IF(AND(E30="Partial",G30=""),"Partial: add dated plan",IF(F30="","Answered: attach evidence","Answered"))))</f>
        <v>Unanswered</v>
      </c>
      <c r="I30" s="31"/>
    </row>
    <row r="31" customFormat="false" ht="15" hidden="false" customHeight="false" outlineLevel="0" collapsed="false">
      <c r="A31" s="5" t="s">
        <v>291</v>
      </c>
      <c r="B31" s="6" t="s">
        <v>292</v>
      </c>
      <c r="C31" s="70" t="s">
        <v>234</v>
      </c>
      <c r="D31" s="6" t="s">
        <v>293</v>
      </c>
      <c r="E31" s="50"/>
      <c r="F31" s="31"/>
      <c r="G31" s="67"/>
      <c r="H31" s="71" t="str">
        <f aca="false">IF(NOT(OR(C31="All",AND(C31="GCC",OR(Settings!$B$25="GCC and EU",Settings!$B$25="GCC only")),AND(C31="EU",OR(Settings!$B$25="GCC and EU",Settings!$B$25="EU only")))),"Not in scope",IF(E31="","Unanswered",IF(AND(E31="Partial",G31=""),"Partial: add dated plan",IF(F31="","Answered: attach evidence","Answered"))))</f>
        <v>Unanswered</v>
      </c>
      <c r="I31" s="31"/>
    </row>
    <row r="32" customFormat="false" ht="15" hidden="false" customHeight="false" outlineLevel="0" collapsed="false">
      <c r="A32" s="5" t="s">
        <v>294</v>
      </c>
      <c r="B32" s="6" t="s">
        <v>295</v>
      </c>
      <c r="C32" s="70" t="s">
        <v>234</v>
      </c>
      <c r="D32" s="6" t="s">
        <v>296</v>
      </c>
      <c r="E32" s="50"/>
      <c r="F32" s="31"/>
      <c r="G32" s="67"/>
      <c r="H32" s="71" t="str">
        <f aca="false">IF(NOT(OR(C32="All",AND(C32="GCC",OR(Settings!$B$25="GCC and EU",Settings!$B$25="GCC only")),AND(C32="EU",OR(Settings!$B$25="GCC and EU",Settings!$B$25="EU only")))),"Not in scope",IF(E32="","Unanswered",IF(AND(E32="Partial",G32=""),"Partial: add dated plan",IF(F32="","Answered: attach evidence","Answered"))))</f>
        <v>Unanswered</v>
      </c>
      <c r="I32" s="31"/>
    </row>
    <row r="33" customFormat="false" ht="15" hidden="false" customHeight="false" outlineLevel="0" collapsed="false">
      <c r="A33" s="5" t="s">
        <v>297</v>
      </c>
      <c r="B33" s="6" t="s">
        <v>298</v>
      </c>
      <c r="C33" s="70" t="s">
        <v>234</v>
      </c>
      <c r="D33" s="6" t="s">
        <v>299</v>
      </c>
      <c r="E33" s="50"/>
      <c r="F33" s="31"/>
      <c r="G33" s="67"/>
      <c r="H33" s="71" t="str">
        <f aca="false">IF(NOT(OR(C33="All",AND(C33="GCC",OR(Settings!$B$25="GCC and EU",Settings!$B$25="GCC only")),AND(C33="EU",OR(Settings!$B$25="GCC and EU",Settings!$B$25="EU only")))),"Not in scope",IF(E33="","Unanswered",IF(AND(E33="Partial",G33=""),"Partial: add dated plan",IF(F33="","Answered: attach evidence","Answered"))))</f>
        <v>Unanswered</v>
      </c>
      <c r="I33" s="31"/>
    </row>
    <row r="34" customFormat="false" ht="15" hidden="false" customHeight="false" outlineLevel="0" collapsed="false">
      <c r="A34" s="5" t="s">
        <v>300</v>
      </c>
      <c r="B34" s="6" t="s">
        <v>301</v>
      </c>
      <c r="C34" s="70" t="s">
        <v>254</v>
      </c>
      <c r="D34" s="6" t="s">
        <v>302</v>
      </c>
      <c r="E34" s="50"/>
      <c r="F34" s="31"/>
      <c r="G34" s="67"/>
      <c r="H34" s="71" t="str">
        <f aca="false">IF(NOT(OR(C34="All",AND(C34="GCC",OR(Settings!$B$25="GCC and EU",Settings!$B$25="GCC only")),AND(C34="EU",OR(Settings!$B$25="GCC and EU",Settings!$B$25="EU only")))),"Not in scope",IF(E34="","Unanswered",IF(AND(E34="Partial",G34=""),"Partial: add dated plan",IF(F34="","Answered: attach evidence","Answered"))))</f>
        <v>Unanswered</v>
      </c>
      <c r="I34" s="31"/>
    </row>
    <row r="35" customFormat="false" ht="15" hidden="false" customHeight="false" outlineLevel="0" collapsed="false">
      <c r="A35" s="5" t="s">
        <v>303</v>
      </c>
      <c r="B35" s="6" t="s">
        <v>304</v>
      </c>
      <c r="C35" s="70" t="s">
        <v>234</v>
      </c>
      <c r="D35" s="6" t="s">
        <v>305</v>
      </c>
      <c r="E35" s="50"/>
      <c r="F35" s="31"/>
      <c r="G35" s="67"/>
      <c r="H35" s="71" t="str">
        <f aca="false">IF(NOT(OR(C35="All",AND(C35="GCC",OR(Settings!$B$25="GCC and EU",Settings!$B$25="GCC only")),AND(C35="EU",OR(Settings!$B$25="GCC and EU",Settings!$B$25="EU only")))),"Not in scope",IF(E35="","Unanswered",IF(AND(E35="Partial",G35=""),"Partial: add dated plan",IF(F35="","Answered: attach evidence","Answered"))))</f>
        <v>Unanswered</v>
      </c>
      <c r="I35" s="31"/>
    </row>
    <row r="37" customFormat="false" ht="15" hidden="false" customHeight="false" outlineLevel="0" collapsed="false">
      <c r="A37" s="68" t="s">
        <v>306</v>
      </c>
      <c r="B37" s="65"/>
      <c r="C37" s="65"/>
      <c r="D37" s="65"/>
      <c r="E37" s="65"/>
      <c r="F37" s="65"/>
      <c r="G37" s="65"/>
      <c r="H37" s="65"/>
      <c r="I37" s="65"/>
    </row>
    <row r="38" customFormat="false" ht="23.85" hidden="false" customHeight="false" outlineLevel="0" collapsed="false">
      <c r="A38" s="69" t="s">
        <v>224</v>
      </c>
      <c r="B38" s="69" t="s">
        <v>225</v>
      </c>
      <c r="C38" s="69" t="s">
        <v>226</v>
      </c>
      <c r="D38" s="69" t="s">
        <v>78</v>
      </c>
      <c r="E38" s="69" t="s">
        <v>227</v>
      </c>
      <c r="F38" s="69" t="s">
        <v>228</v>
      </c>
      <c r="G38" s="69" t="s">
        <v>229</v>
      </c>
      <c r="H38" s="69" t="s">
        <v>230</v>
      </c>
      <c r="I38" s="69" t="s">
        <v>231</v>
      </c>
    </row>
    <row r="39" customFormat="false" ht="15" hidden="false" customHeight="false" outlineLevel="0" collapsed="false">
      <c r="A39" s="5" t="s">
        <v>307</v>
      </c>
      <c r="B39" s="6" t="s">
        <v>308</v>
      </c>
      <c r="C39" s="70" t="s">
        <v>234</v>
      </c>
      <c r="D39" s="6" t="s">
        <v>309</v>
      </c>
      <c r="E39" s="50"/>
      <c r="F39" s="31"/>
      <c r="G39" s="67"/>
      <c r="H39" s="71" t="str">
        <f aca="false">IF(NOT(OR(C39="All",AND(C39="GCC",OR(Settings!$B$25="GCC and EU",Settings!$B$25="GCC only")),AND(C39="EU",OR(Settings!$B$25="GCC and EU",Settings!$B$25="EU only")))),"Not in scope",IF(E39="","Unanswered",IF(AND(E39="Partial",G39=""),"Partial: add dated plan",IF(F39="","Answered: attach evidence","Answered"))))</f>
        <v>Unanswered</v>
      </c>
      <c r="I39" s="31"/>
    </row>
    <row r="40" customFormat="false" ht="15" hidden="false" customHeight="false" outlineLevel="0" collapsed="false">
      <c r="A40" s="5" t="s">
        <v>310</v>
      </c>
      <c r="B40" s="6" t="s">
        <v>311</v>
      </c>
      <c r="C40" s="70" t="s">
        <v>234</v>
      </c>
      <c r="D40" s="6" t="s">
        <v>312</v>
      </c>
      <c r="E40" s="50"/>
      <c r="F40" s="31"/>
      <c r="G40" s="67"/>
      <c r="H40" s="71" t="str">
        <f aca="false">IF(NOT(OR(C40="All",AND(C40="GCC",OR(Settings!$B$25="GCC and EU",Settings!$B$25="GCC only")),AND(C40="EU",OR(Settings!$B$25="GCC and EU",Settings!$B$25="EU only")))),"Not in scope",IF(E40="","Unanswered",IF(AND(E40="Partial",G40=""),"Partial: add dated plan",IF(F40="","Answered: attach evidence","Answered"))))</f>
        <v>Unanswered</v>
      </c>
      <c r="I40" s="31"/>
    </row>
    <row r="41" customFormat="false" ht="15" hidden="false" customHeight="false" outlineLevel="0" collapsed="false">
      <c r="A41" s="5" t="s">
        <v>313</v>
      </c>
      <c r="B41" s="6" t="s">
        <v>314</v>
      </c>
      <c r="C41" s="70" t="s">
        <v>254</v>
      </c>
      <c r="D41" s="6" t="s">
        <v>315</v>
      </c>
      <c r="E41" s="50"/>
      <c r="F41" s="31"/>
      <c r="G41" s="67"/>
      <c r="H41" s="71" t="str">
        <f aca="false">IF(NOT(OR(C41="All",AND(C41="GCC",OR(Settings!$B$25="GCC and EU",Settings!$B$25="GCC only")),AND(C41="EU",OR(Settings!$B$25="GCC and EU",Settings!$B$25="EU only")))),"Not in scope",IF(E41="","Unanswered",IF(AND(E41="Partial",G41=""),"Partial: add dated plan",IF(F41="","Answered: attach evidence","Answered"))))</f>
        <v>Unanswered</v>
      </c>
      <c r="I41" s="31"/>
    </row>
    <row r="42" customFormat="false" ht="15" hidden="false" customHeight="false" outlineLevel="0" collapsed="false">
      <c r="A42" s="5" t="s">
        <v>316</v>
      </c>
      <c r="B42" s="6" t="s">
        <v>317</v>
      </c>
      <c r="C42" s="70" t="s">
        <v>238</v>
      </c>
      <c r="D42" s="6" t="s">
        <v>318</v>
      </c>
      <c r="E42" s="50"/>
      <c r="F42" s="31"/>
      <c r="G42" s="67"/>
      <c r="H42" s="71" t="str">
        <f aca="false">IF(NOT(OR(C42="All",AND(C42="GCC",OR(Settings!$B$25="GCC and EU",Settings!$B$25="GCC only")),AND(C42="EU",OR(Settings!$B$25="GCC and EU",Settings!$B$25="EU only")))),"Not in scope",IF(E42="","Unanswered",IF(AND(E42="Partial",G42=""),"Partial: add dated plan",IF(F42="","Answered: attach evidence","Answered"))))</f>
        <v>Unanswered</v>
      </c>
      <c r="I42" s="31"/>
    </row>
    <row r="43" customFormat="false" ht="15" hidden="false" customHeight="false" outlineLevel="0" collapsed="false">
      <c r="A43" s="5" t="s">
        <v>319</v>
      </c>
      <c r="B43" s="6" t="s">
        <v>320</v>
      </c>
      <c r="C43" s="70" t="s">
        <v>234</v>
      </c>
      <c r="D43" s="6" t="s">
        <v>321</v>
      </c>
      <c r="E43" s="50"/>
      <c r="F43" s="31"/>
      <c r="G43" s="67"/>
      <c r="H43" s="71" t="str">
        <f aca="false">IF(NOT(OR(C43="All",AND(C43="GCC",OR(Settings!$B$25="GCC and EU",Settings!$B$25="GCC only")),AND(C43="EU",OR(Settings!$B$25="GCC and EU",Settings!$B$25="EU only")))),"Not in scope",IF(E43="","Unanswered",IF(AND(E43="Partial",G43=""),"Partial: add dated plan",IF(F43="","Answered: attach evidence","Answered"))))</f>
        <v>Unanswered</v>
      </c>
      <c r="I43" s="31"/>
    </row>
    <row r="44" customFormat="false" ht="15" hidden="false" customHeight="false" outlineLevel="0" collapsed="false">
      <c r="A44" s="5" t="s">
        <v>322</v>
      </c>
      <c r="B44" s="6" t="s">
        <v>323</v>
      </c>
      <c r="C44" s="70" t="s">
        <v>234</v>
      </c>
      <c r="D44" s="6" t="s">
        <v>324</v>
      </c>
      <c r="E44" s="50"/>
      <c r="F44" s="31"/>
      <c r="G44" s="67"/>
      <c r="H44" s="71" t="str">
        <f aca="false">IF(NOT(OR(C44="All",AND(C44="GCC",OR(Settings!$B$25="GCC and EU",Settings!$B$25="GCC only")),AND(C44="EU",OR(Settings!$B$25="GCC and EU",Settings!$B$25="EU only")))),"Not in scope",IF(E44="","Unanswered",IF(AND(E44="Partial",G44=""),"Partial: add dated plan",IF(F44="","Answered: attach evidence","Answered"))))</f>
        <v>Unanswered</v>
      </c>
      <c r="I44" s="31"/>
    </row>
    <row r="45" customFormat="false" ht="15" hidden="false" customHeight="false" outlineLevel="0" collapsed="false">
      <c r="A45" s="5" t="s">
        <v>325</v>
      </c>
      <c r="B45" s="6" t="s">
        <v>326</v>
      </c>
      <c r="C45" s="70" t="s">
        <v>234</v>
      </c>
      <c r="D45" s="6" t="s">
        <v>327</v>
      </c>
      <c r="E45" s="50"/>
      <c r="F45" s="31"/>
      <c r="G45" s="67"/>
      <c r="H45" s="71" t="str">
        <f aca="false">IF(NOT(OR(C45="All",AND(C45="GCC",OR(Settings!$B$25="GCC and EU",Settings!$B$25="GCC only")),AND(C45="EU",OR(Settings!$B$25="GCC and EU",Settings!$B$25="EU only")))),"Not in scope",IF(E45="","Unanswered",IF(AND(E45="Partial",G45=""),"Partial: add dated plan",IF(F45="","Answered: attach evidence","Answered"))))</f>
        <v>Unanswered</v>
      </c>
      <c r="I45" s="31"/>
    </row>
    <row r="46" customFormat="false" ht="15" hidden="false" customHeight="false" outlineLevel="0" collapsed="false">
      <c r="A46" s="5" t="s">
        <v>328</v>
      </c>
      <c r="B46" s="6" t="s">
        <v>329</v>
      </c>
      <c r="C46" s="70" t="s">
        <v>254</v>
      </c>
      <c r="D46" s="6" t="s">
        <v>330</v>
      </c>
      <c r="E46" s="50"/>
      <c r="F46" s="31"/>
      <c r="G46" s="67"/>
      <c r="H46" s="71" t="str">
        <f aca="false">IF(NOT(OR(C46="All",AND(C46="GCC",OR(Settings!$B$25="GCC and EU",Settings!$B$25="GCC only")),AND(C46="EU",OR(Settings!$B$25="GCC and EU",Settings!$B$25="EU only")))),"Not in scope",IF(E46="","Unanswered",IF(AND(E46="Partial",G46=""),"Partial: add dated plan",IF(F46="","Answered: attach evidence","Answered"))))</f>
        <v>Unanswered</v>
      </c>
      <c r="I46" s="31"/>
    </row>
    <row r="47" customFormat="false" ht="15" hidden="false" customHeight="false" outlineLevel="0" collapsed="false">
      <c r="A47" s="5" t="s">
        <v>331</v>
      </c>
      <c r="B47" s="6" t="s">
        <v>332</v>
      </c>
      <c r="C47" s="70" t="s">
        <v>238</v>
      </c>
      <c r="D47" s="6" t="s">
        <v>333</v>
      </c>
      <c r="E47" s="50"/>
      <c r="F47" s="31"/>
      <c r="G47" s="67"/>
      <c r="H47" s="71" t="str">
        <f aca="false">IF(NOT(OR(C47="All",AND(C47="GCC",OR(Settings!$B$25="GCC and EU",Settings!$B$25="GCC only")),AND(C47="EU",OR(Settings!$B$25="GCC and EU",Settings!$B$25="EU only")))),"Not in scope",IF(E47="","Unanswered",IF(AND(E47="Partial",G47=""),"Partial: add dated plan",IF(F47="","Answered: attach evidence","Answered"))))</f>
        <v>Unanswered</v>
      </c>
      <c r="I47" s="31"/>
    </row>
    <row r="48" customFormat="false" ht="23.85" hidden="false" customHeight="false" outlineLevel="0" collapsed="false">
      <c r="A48" s="5" t="s">
        <v>334</v>
      </c>
      <c r="B48" s="6" t="s">
        <v>335</v>
      </c>
      <c r="C48" s="70" t="s">
        <v>234</v>
      </c>
      <c r="D48" s="6" t="s">
        <v>336</v>
      </c>
      <c r="E48" s="50"/>
      <c r="F48" s="31"/>
      <c r="G48" s="67"/>
      <c r="H48" s="71" t="str">
        <f aca="false">IF(NOT(OR(C48="All",AND(C48="GCC",OR(Settings!$B$25="GCC and EU",Settings!$B$25="GCC only")),AND(C48="EU",OR(Settings!$B$25="GCC and EU",Settings!$B$25="EU only")))),"Not in scope",IF(E48="","Unanswered",IF(AND(E48="Partial",G48=""),"Partial: add dated plan",IF(F48="","Answered: attach evidence","Answered"))))</f>
        <v>Unanswered</v>
      </c>
      <c r="I48" s="31"/>
    </row>
    <row r="50" customFormat="false" ht="15" hidden="false" customHeight="false" outlineLevel="0" collapsed="false">
      <c r="A50" s="68" t="s">
        <v>337</v>
      </c>
      <c r="B50" s="65"/>
      <c r="C50" s="65"/>
      <c r="D50" s="65"/>
      <c r="E50" s="65"/>
      <c r="F50" s="65"/>
      <c r="G50" s="65"/>
      <c r="H50" s="65"/>
      <c r="I50" s="65"/>
    </row>
    <row r="51" customFormat="false" ht="23.85" hidden="false" customHeight="false" outlineLevel="0" collapsed="false">
      <c r="A51" s="69" t="s">
        <v>224</v>
      </c>
      <c r="B51" s="69" t="s">
        <v>225</v>
      </c>
      <c r="C51" s="69" t="s">
        <v>226</v>
      </c>
      <c r="D51" s="69" t="s">
        <v>78</v>
      </c>
      <c r="E51" s="69" t="s">
        <v>227</v>
      </c>
      <c r="F51" s="69" t="s">
        <v>228</v>
      </c>
      <c r="G51" s="69" t="s">
        <v>229</v>
      </c>
      <c r="H51" s="69" t="s">
        <v>230</v>
      </c>
      <c r="I51" s="69" t="s">
        <v>231</v>
      </c>
    </row>
    <row r="52" customFormat="false" ht="15" hidden="false" customHeight="false" outlineLevel="0" collapsed="false">
      <c r="A52" s="5" t="s">
        <v>338</v>
      </c>
      <c r="B52" s="6" t="s">
        <v>339</v>
      </c>
      <c r="C52" s="70" t="s">
        <v>234</v>
      </c>
      <c r="D52" s="6" t="s">
        <v>340</v>
      </c>
      <c r="E52" s="50"/>
      <c r="F52" s="31"/>
      <c r="G52" s="67"/>
      <c r="H52" s="71" t="str">
        <f aca="false">IF(NOT(OR(C52="All",AND(C52="GCC",OR(Settings!$B$25="GCC and EU",Settings!$B$25="GCC only")),AND(C52="EU",OR(Settings!$B$25="GCC and EU",Settings!$B$25="EU only")))),"Not in scope",IF(E52="","Unanswered",IF(AND(E52="Partial",G52=""),"Partial: add dated plan",IF(F52="","Answered: attach evidence","Answered"))))</f>
        <v>Unanswered</v>
      </c>
      <c r="I52" s="31"/>
    </row>
    <row r="53" customFormat="false" ht="15" hidden="false" customHeight="false" outlineLevel="0" collapsed="false">
      <c r="A53" s="5" t="s">
        <v>341</v>
      </c>
      <c r="B53" s="6" t="s">
        <v>342</v>
      </c>
      <c r="C53" s="70" t="s">
        <v>234</v>
      </c>
      <c r="D53" s="6" t="s">
        <v>343</v>
      </c>
      <c r="E53" s="50"/>
      <c r="F53" s="31"/>
      <c r="G53" s="67"/>
      <c r="H53" s="71" t="str">
        <f aca="false">IF(NOT(OR(C53="All",AND(C53="GCC",OR(Settings!$B$25="GCC and EU",Settings!$B$25="GCC only")),AND(C53="EU",OR(Settings!$B$25="GCC and EU",Settings!$B$25="EU only")))),"Not in scope",IF(E53="","Unanswered",IF(AND(E53="Partial",G53=""),"Partial: add dated plan",IF(F53="","Answered: attach evidence","Answered"))))</f>
        <v>Unanswered</v>
      </c>
      <c r="I53" s="31"/>
    </row>
    <row r="54" customFormat="false" ht="15" hidden="false" customHeight="false" outlineLevel="0" collapsed="false">
      <c r="A54" s="5" t="s">
        <v>344</v>
      </c>
      <c r="B54" s="6" t="s">
        <v>345</v>
      </c>
      <c r="C54" s="70" t="s">
        <v>234</v>
      </c>
      <c r="D54" s="6" t="s">
        <v>346</v>
      </c>
      <c r="E54" s="50"/>
      <c r="F54" s="31"/>
      <c r="G54" s="67"/>
      <c r="H54" s="71" t="str">
        <f aca="false">IF(NOT(OR(C54="All",AND(C54="GCC",OR(Settings!$B$25="GCC and EU",Settings!$B$25="GCC only")),AND(C54="EU",OR(Settings!$B$25="GCC and EU",Settings!$B$25="EU only")))),"Not in scope",IF(E54="","Unanswered",IF(AND(E54="Partial",G54=""),"Partial: add dated plan",IF(F54="","Answered: attach evidence","Answered"))))</f>
        <v>Unanswered</v>
      </c>
      <c r="I54" s="31"/>
    </row>
    <row r="55" customFormat="false" ht="15" hidden="false" customHeight="false" outlineLevel="0" collapsed="false">
      <c r="A55" s="5" t="s">
        <v>347</v>
      </c>
      <c r="B55" s="6" t="s">
        <v>348</v>
      </c>
      <c r="C55" s="70" t="s">
        <v>234</v>
      </c>
      <c r="D55" s="6" t="s">
        <v>349</v>
      </c>
      <c r="E55" s="50"/>
      <c r="F55" s="31"/>
      <c r="G55" s="67"/>
      <c r="H55" s="71" t="str">
        <f aca="false">IF(NOT(OR(C55="All",AND(C55="GCC",OR(Settings!$B$25="GCC and EU",Settings!$B$25="GCC only")),AND(C55="EU",OR(Settings!$B$25="GCC and EU",Settings!$B$25="EU only")))),"Not in scope",IF(E55="","Unanswered",IF(AND(E55="Partial",G55=""),"Partial: add dated plan",IF(F55="","Answered: attach evidence","Answered"))))</f>
        <v>Unanswered</v>
      </c>
      <c r="I55" s="31"/>
    </row>
    <row r="56" customFormat="false" ht="15" hidden="false" customHeight="false" outlineLevel="0" collapsed="false">
      <c r="A56" s="5" t="s">
        <v>350</v>
      </c>
      <c r="B56" s="6" t="s">
        <v>351</v>
      </c>
      <c r="C56" s="70" t="s">
        <v>238</v>
      </c>
      <c r="D56" s="6" t="s">
        <v>352</v>
      </c>
      <c r="E56" s="50"/>
      <c r="F56" s="31"/>
      <c r="G56" s="67"/>
      <c r="H56" s="71" t="str">
        <f aca="false">IF(NOT(OR(C56="All",AND(C56="GCC",OR(Settings!$B$25="GCC and EU",Settings!$B$25="GCC only")),AND(C56="EU",OR(Settings!$B$25="GCC and EU",Settings!$B$25="EU only")))),"Not in scope",IF(E56="","Unanswered",IF(AND(E56="Partial",G56=""),"Partial: add dated plan",IF(F56="","Answered: attach evidence","Answered"))))</f>
        <v>Unanswered</v>
      </c>
      <c r="I56" s="31"/>
    </row>
    <row r="57" customFormat="false" ht="15" hidden="false" customHeight="false" outlineLevel="0" collapsed="false">
      <c r="A57" s="5" t="s">
        <v>353</v>
      </c>
      <c r="B57" s="6" t="s">
        <v>354</v>
      </c>
      <c r="C57" s="70" t="s">
        <v>238</v>
      </c>
      <c r="D57" s="6" t="s">
        <v>355</v>
      </c>
      <c r="E57" s="50"/>
      <c r="F57" s="31"/>
      <c r="G57" s="67"/>
      <c r="H57" s="71" t="str">
        <f aca="false">IF(NOT(OR(C57="All",AND(C57="GCC",OR(Settings!$B$25="GCC and EU",Settings!$B$25="GCC only")),AND(C57="EU",OR(Settings!$B$25="GCC and EU",Settings!$B$25="EU only")))),"Not in scope",IF(E57="","Unanswered",IF(AND(E57="Partial",G57=""),"Partial: add dated plan",IF(F57="","Answered: attach evidence","Answered"))))</f>
        <v>Unanswered</v>
      </c>
      <c r="I57" s="31"/>
    </row>
    <row r="58" customFormat="false" ht="15" hidden="false" customHeight="false" outlineLevel="0" collapsed="false">
      <c r="A58" s="5" t="s">
        <v>356</v>
      </c>
      <c r="B58" s="6" t="s">
        <v>357</v>
      </c>
      <c r="C58" s="70" t="s">
        <v>234</v>
      </c>
      <c r="D58" s="6" t="s">
        <v>358</v>
      </c>
      <c r="E58" s="50"/>
      <c r="F58" s="31"/>
      <c r="G58" s="67"/>
      <c r="H58" s="71" t="str">
        <f aca="false">IF(NOT(OR(C58="All",AND(C58="GCC",OR(Settings!$B$25="GCC and EU",Settings!$B$25="GCC only")),AND(C58="EU",OR(Settings!$B$25="GCC and EU",Settings!$B$25="EU only")))),"Not in scope",IF(E58="","Unanswered",IF(AND(E58="Partial",G58=""),"Partial: add dated plan",IF(F58="","Answered: attach evidence","Answered"))))</f>
        <v>Unanswered</v>
      </c>
      <c r="I58" s="31"/>
    </row>
    <row r="60" customFormat="false" ht="15" hidden="false" customHeight="false" outlineLevel="0" collapsed="false">
      <c r="A60" s="68" t="s">
        <v>359</v>
      </c>
      <c r="B60" s="65"/>
      <c r="C60" s="65"/>
      <c r="D60" s="65"/>
      <c r="E60" s="65"/>
      <c r="F60" s="65"/>
      <c r="G60" s="65"/>
      <c r="H60" s="65"/>
      <c r="I60" s="65"/>
    </row>
    <row r="61" customFormat="false" ht="23.85" hidden="false" customHeight="false" outlineLevel="0" collapsed="false">
      <c r="A61" s="69" t="s">
        <v>224</v>
      </c>
      <c r="B61" s="69" t="s">
        <v>225</v>
      </c>
      <c r="C61" s="69" t="s">
        <v>226</v>
      </c>
      <c r="D61" s="69" t="s">
        <v>78</v>
      </c>
      <c r="E61" s="69" t="s">
        <v>227</v>
      </c>
      <c r="F61" s="69" t="s">
        <v>228</v>
      </c>
      <c r="G61" s="69" t="s">
        <v>229</v>
      </c>
      <c r="H61" s="69" t="s">
        <v>230</v>
      </c>
      <c r="I61" s="69" t="s">
        <v>231</v>
      </c>
    </row>
    <row r="62" customFormat="false" ht="15" hidden="false" customHeight="false" outlineLevel="0" collapsed="false">
      <c r="A62" s="5" t="s">
        <v>360</v>
      </c>
      <c r="B62" s="6" t="s">
        <v>361</v>
      </c>
      <c r="C62" s="70" t="s">
        <v>234</v>
      </c>
      <c r="D62" s="6" t="s">
        <v>362</v>
      </c>
      <c r="E62" s="50"/>
      <c r="F62" s="31"/>
      <c r="G62" s="67"/>
      <c r="H62" s="71" t="str">
        <f aca="false">IF(NOT(OR(C62="All",AND(C62="GCC",OR(Settings!$B$25="GCC and EU",Settings!$B$25="GCC only")),AND(C62="EU",OR(Settings!$B$25="GCC and EU",Settings!$B$25="EU only")))),"Not in scope",IF(E62="","Unanswered",IF(AND(E62="Partial",G62=""),"Partial: add dated plan",IF(F62="","Answered: attach evidence","Answered"))))</f>
        <v>Unanswered</v>
      </c>
      <c r="I62" s="31"/>
    </row>
    <row r="63" customFormat="false" ht="15" hidden="false" customHeight="false" outlineLevel="0" collapsed="false">
      <c r="A63" s="5" t="s">
        <v>363</v>
      </c>
      <c r="B63" s="6" t="s">
        <v>364</v>
      </c>
      <c r="C63" s="70" t="s">
        <v>234</v>
      </c>
      <c r="D63" s="6" t="s">
        <v>365</v>
      </c>
      <c r="E63" s="50"/>
      <c r="F63" s="31"/>
      <c r="G63" s="67"/>
      <c r="H63" s="71" t="str">
        <f aca="false">IF(NOT(OR(C63="All",AND(C63="GCC",OR(Settings!$B$25="GCC and EU",Settings!$B$25="GCC only")),AND(C63="EU",OR(Settings!$B$25="GCC and EU",Settings!$B$25="EU only")))),"Not in scope",IF(E63="","Unanswered",IF(AND(E63="Partial",G63=""),"Partial: add dated plan",IF(F63="","Answered: attach evidence","Answered"))))</f>
        <v>Unanswered</v>
      </c>
      <c r="I63" s="31"/>
    </row>
    <row r="64" customFormat="false" ht="23.85" hidden="false" customHeight="false" outlineLevel="0" collapsed="false">
      <c r="A64" s="5" t="s">
        <v>366</v>
      </c>
      <c r="B64" s="6" t="s">
        <v>367</v>
      </c>
      <c r="C64" s="70" t="s">
        <v>234</v>
      </c>
      <c r="D64" s="6" t="s">
        <v>368</v>
      </c>
      <c r="E64" s="50"/>
      <c r="F64" s="31"/>
      <c r="G64" s="67"/>
      <c r="H64" s="71" t="str">
        <f aca="false">IF(NOT(OR(C64="All",AND(C64="GCC",OR(Settings!$B$25="GCC and EU",Settings!$B$25="GCC only")),AND(C64="EU",OR(Settings!$B$25="GCC and EU",Settings!$B$25="EU only")))),"Not in scope",IF(E64="","Unanswered",IF(AND(E64="Partial",G64=""),"Partial: add dated plan",IF(F64="","Answered: attach evidence","Answered"))))</f>
        <v>Unanswered</v>
      </c>
      <c r="I64" s="31"/>
    </row>
    <row r="65" customFormat="false" ht="15" hidden="false" customHeight="false" outlineLevel="0" collapsed="false">
      <c r="A65" s="5" t="s">
        <v>369</v>
      </c>
      <c r="B65" s="6" t="s">
        <v>370</v>
      </c>
      <c r="C65" s="70" t="s">
        <v>234</v>
      </c>
      <c r="D65" s="6" t="s">
        <v>371</v>
      </c>
      <c r="E65" s="50"/>
      <c r="F65" s="31"/>
      <c r="G65" s="67"/>
      <c r="H65" s="71" t="str">
        <f aca="false">IF(NOT(OR(C65="All",AND(C65="GCC",OR(Settings!$B$25="GCC and EU",Settings!$B$25="GCC only")),AND(C65="EU",OR(Settings!$B$25="GCC and EU",Settings!$B$25="EU only")))),"Not in scope",IF(E65="","Unanswered",IF(AND(E65="Partial",G65=""),"Partial: add dated plan",IF(F65="","Answered: attach evidence","Answered"))))</f>
        <v>Unanswered</v>
      </c>
      <c r="I65" s="31"/>
    </row>
    <row r="67" customFormat="false" ht="15" hidden="false" customHeight="false" outlineLevel="0" collapsed="false">
      <c r="A67" s="68" t="s">
        <v>372</v>
      </c>
      <c r="B67" s="65"/>
      <c r="C67" s="65"/>
      <c r="D67" s="65"/>
      <c r="E67" s="65"/>
      <c r="F67" s="65"/>
      <c r="G67" s="65"/>
      <c r="H67" s="65"/>
      <c r="I67" s="65"/>
    </row>
    <row r="68" customFormat="false" ht="23.85" hidden="false" customHeight="false" outlineLevel="0" collapsed="false">
      <c r="A68" s="69" t="s">
        <v>224</v>
      </c>
      <c r="B68" s="69" t="s">
        <v>225</v>
      </c>
      <c r="C68" s="69" t="s">
        <v>226</v>
      </c>
      <c r="D68" s="69" t="s">
        <v>78</v>
      </c>
      <c r="E68" s="69" t="s">
        <v>227</v>
      </c>
      <c r="F68" s="69" t="s">
        <v>228</v>
      </c>
      <c r="G68" s="69" t="s">
        <v>229</v>
      </c>
      <c r="H68" s="69" t="s">
        <v>230</v>
      </c>
      <c r="I68" s="69" t="s">
        <v>231</v>
      </c>
    </row>
    <row r="69" customFormat="false" ht="15" hidden="false" customHeight="false" outlineLevel="0" collapsed="false">
      <c r="A69" s="5" t="s">
        <v>373</v>
      </c>
      <c r="B69" s="6" t="s">
        <v>374</v>
      </c>
      <c r="C69" s="70" t="s">
        <v>234</v>
      </c>
      <c r="D69" s="6" t="s">
        <v>375</v>
      </c>
      <c r="E69" s="50"/>
      <c r="F69" s="31"/>
      <c r="G69" s="67"/>
      <c r="H69" s="71" t="str">
        <f aca="false">IF(NOT(OR(C69="All",AND(C69="GCC",OR(Settings!$B$25="GCC and EU",Settings!$B$25="GCC only")),AND(C69="EU",OR(Settings!$B$25="GCC and EU",Settings!$B$25="EU only")))),"Not in scope",IF(E69="","Unanswered",IF(AND(E69="Partial",G69=""),"Partial: add dated plan",IF(F69="","Answered: attach evidence","Answered"))))</f>
        <v>Unanswered</v>
      </c>
      <c r="I69" s="31"/>
    </row>
    <row r="70" customFormat="false" ht="15" hidden="false" customHeight="false" outlineLevel="0" collapsed="false">
      <c r="A70" s="5" t="s">
        <v>376</v>
      </c>
      <c r="B70" s="6" t="s">
        <v>377</v>
      </c>
      <c r="C70" s="70" t="s">
        <v>234</v>
      </c>
      <c r="D70" s="6" t="s">
        <v>378</v>
      </c>
      <c r="E70" s="50"/>
      <c r="F70" s="31"/>
      <c r="G70" s="67"/>
      <c r="H70" s="71" t="str">
        <f aca="false">IF(NOT(OR(C70="All",AND(C70="GCC",OR(Settings!$B$25="GCC and EU",Settings!$B$25="GCC only")),AND(C70="EU",OR(Settings!$B$25="GCC and EU",Settings!$B$25="EU only")))),"Not in scope",IF(E70="","Unanswered",IF(AND(E70="Partial",G70=""),"Partial: add dated plan",IF(F70="","Answered: attach evidence","Answered"))))</f>
        <v>Unanswered</v>
      </c>
      <c r="I70" s="31"/>
    </row>
    <row r="71" customFormat="false" ht="15" hidden="false" customHeight="false" outlineLevel="0" collapsed="false">
      <c r="A71" s="5" t="s">
        <v>379</v>
      </c>
      <c r="B71" s="6" t="s">
        <v>380</v>
      </c>
      <c r="C71" s="70" t="s">
        <v>254</v>
      </c>
      <c r="D71" s="6" t="s">
        <v>381</v>
      </c>
      <c r="E71" s="50"/>
      <c r="F71" s="31"/>
      <c r="G71" s="67"/>
      <c r="H71" s="71" t="str">
        <f aca="false">IF(NOT(OR(C71="All",AND(C71="GCC",OR(Settings!$B$25="GCC and EU",Settings!$B$25="GCC only")),AND(C71="EU",OR(Settings!$B$25="GCC and EU",Settings!$B$25="EU only")))),"Not in scope",IF(E71="","Unanswered",IF(AND(E71="Partial",G71=""),"Partial: add dated plan",IF(F71="","Answered: attach evidence","Answered"))))</f>
        <v>Unanswered</v>
      </c>
      <c r="I71" s="31"/>
    </row>
    <row r="72" customFormat="false" ht="15" hidden="false" customHeight="false" outlineLevel="0" collapsed="false">
      <c r="A72" s="5" t="s">
        <v>382</v>
      </c>
      <c r="B72" s="6" t="s">
        <v>383</v>
      </c>
      <c r="C72" s="70" t="s">
        <v>238</v>
      </c>
      <c r="D72" s="6" t="s">
        <v>384</v>
      </c>
      <c r="E72" s="50"/>
      <c r="F72" s="31"/>
      <c r="G72" s="67"/>
      <c r="H72" s="71" t="str">
        <f aca="false">IF(NOT(OR(C72="All",AND(C72="GCC",OR(Settings!$B$25="GCC and EU",Settings!$B$25="GCC only")),AND(C72="EU",OR(Settings!$B$25="GCC and EU",Settings!$B$25="EU only")))),"Not in scope",IF(E72="","Unanswered",IF(AND(E72="Partial",G72=""),"Partial: add dated plan",IF(F72="","Answered: attach evidence","Answered"))))</f>
        <v>Unanswered</v>
      </c>
      <c r="I72" s="31"/>
    </row>
    <row r="74" customFormat="false" ht="15" hidden="false" customHeight="false" outlineLevel="0" collapsed="false">
      <c r="A74" s="68" t="s">
        <v>36</v>
      </c>
      <c r="B74" s="65"/>
      <c r="C74" s="65"/>
      <c r="D74" s="65"/>
      <c r="E74" s="65"/>
      <c r="F74" s="65"/>
      <c r="G74" s="65"/>
      <c r="H74" s="65"/>
      <c r="I74" s="65"/>
    </row>
    <row r="75" customFormat="false" ht="15" hidden="false" customHeight="false" outlineLevel="0" collapsed="false">
      <c r="B75" s="5" t="s">
        <v>385</v>
      </c>
      <c r="C75" s="26" t="n">
        <f aca="false">COUNTIF(H7:H72,"Unanswered")</f>
        <v>48</v>
      </c>
    </row>
    <row r="76" customFormat="false" ht="15" hidden="false" customHeight="false" outlineLevel="0" collapsed="false">
      <c r="B76" s="5" t="s">
        <v>386</v>
      </c>
      <c r="C76" s="26" t="n">
        <f aca="false">COUNTIF(H7:H72,"Partial: add dated plan")</f>
        <v>0</v>
      </c>
    </row>
    <row r="77" customFormat="false" ht="15" hidden="false" customHeight="false" outlineLevel="0" collapsed="false">
      <c r="B77" s="5" t="s">
        <v>387</v>
      </c>
      <c r="C77" s="26" t="n">
        <f aca="false">COUNTIF(H7:H72,"Answered: attach evidence")</f>
        <v>0</v>
      </c>
    </row>
    <row r="78" customFormat="false" ht="15" hidden="false" customHeight="false" outlineLevel="0" collapsed="false">
      <c r="B78" s="5" t="s">
        <v>388</v>
      </c>
      <c r="C78" s="26" t="n">
        <f aca="false">COUNTIF(H7:H72,"Answered")</f>
        <v>0</v>
      </c>
    </row>
    <row r="79" customFormat="false" ht="15" hidden="false" customHeight="false" outlineLevel="0" collapsed="false">
      <c r="B79" s="5" t="s">
        <v>389</v>
      </c>
      <c r="C79" s="26" t="n">
        <f aca="false">COUNTIF(H7:H72,"Not in scope")</f>
        <v>0</v>
      </c>
    </row>
    <row r="80" customFormat="false" ht="15" hidden="false" customHeight="false" outlineLevel="0" collapsed="false">
      <c r="B80" s="5" t="s">
        <v>390</v>
      </c>
      <c r="C80" s="26" t="n">
        <f aca="false">COUNTIFS(E7:E72,"No",H7:H72,"&lt;&gt;Not in scope")</f>
        <v>0</v>
      </c>
    </row>
    <row r="82" customFormat="false" ht="15" hidden="false" customHeight="false" outlineLevel="0" collapsed="false">
      <c r="A82" s="68" t="s">
        <v>391</v>
      </c>
      <c r="B82" s="65"/>
      <c r="C82" s="65"/>
      <c r="D82" s="65"/>
      <c r="E82" s="65"/>
      <c r="F82" s="65"/>
      <c r="G82" s="65"/>
      <c r="H82" s="65"/>
      <c r="I82" s="65"/>
    </row>
    <row r="83" customFormat="false" ht="15" hidden="false" customHeight="false" outlineLevel="0" collapsed="false">
      <c r="B83" s="5" t="s">
        <v>392</v>
      </c>
      <c r="C83" s="31"/>
      <c r="D83" s="31"/>
      <c r="E83" s="31"/>
    </row>
    <row r="84" customFormat="false" ht="15" hidden="false" customHeight="false" outlineLevel="0" collapsed="false">
      <c r="B84" s="5" t="s">
        <v>393</v>
      </c>
      <c r="C84" s="31"/>
      <c r="D84" s="31"/>
      <c r="E84" s="31"/>
      <c r="F84" s="31"/>
      <c r="G84" s="31"/>
      <c r="H84" s="31"/>
      <c r="I84" s="31"/>
    </row>
    <row r="85" customFormat="false" ht="15" hidden="false" customHeight="false" outlineLevel="0" collapsed="false">
      <c r="B85" s="5" t="s">
        <v>394</v>
      </c>
      <c r="C85" s="31"/>
      <c r="D85" s="31"/>
      <c r="E85" s="31"/>
      <c r="F85" s="31"/>
      <c r="G85" s="31"/>
      <c r="H85" s="31"/>
      <c r="I85" s="31"/>
    </row>
    <row r="86" customFormat="false" ht="15" hidden="false" customHeight="false" outlineLevel="0" collapsed="false">
      <c r="B86" s="5" t="s">
        <v>395</v>
      </c>
      <c r="C86" s="31"/>
      <c r="D86" s="31"/>
      <c r="E86" s="31"/>
      <c r="F86" s="31"/>
      <c r="G86" s="31"/>
      <c r="H86" s="31"/>
      <c r="I86" s="31"/>
    </row>
    <row r="88" customFormat="false" ht="15" hidden="false" customHeight="false" outlineLevel="0" collapsed="false">
      <c r="A88" s="68" t="s">
        <v>396</v>
      </c>
      <c r="B88" s="65"/>
      <c r="C88" s="65"/>
      <c r="D88" s="65"/>
      <c r="E88" s="65"/>
      <c r="F88" s="65"/>
      <c r="G88" s="65"/>
      <c r="H88" s="65"/>
      <c r="I88" s="65"/>
    </row>
    <row r="89" customFormat="false" ht="15" hidden="false" customHeight="false" outlineLevel="0" collapsed="false">
      <c r="A89" s="69"/>
      <c r="B89" s="69" t="s">
        <v>397</v>
      </c>
      <c r="C89" s="69" t="s">
        <v>226</v>
      </c>
      <c r="D89" s="69" t="s">
        <v>78</v>
      </c>
      <c r="E89" s="69" t="s">
        <v>398</v>
      </c>
      <c r="F89" s="69" t="s">
        <v>399</v>
      </c>
      <c r="G89" s="69"/>
      <c r="H89" s="69" t="s">
        <v>230</v>
      </c>
      <c r="I89" s="69" t="s">
        <v>231</v>
      </c>
    </row>
    <row r="90" customFormat="false" ht="15" hidden="false" customHeight="false" outlineLevel="0" collapsed="false">
      <c r="B90" s="6" t="s">
        <v>400</v>
      </c>
      <c r="C90" s="70" t="s">
        <v>234</v>
      </c>
      <c r="D90" s="6" t="s">
        <v>401</v>
      </c>
      <c r="E90" s="50"/>
      <c r="F90" s="50"/>
      <c r="H90" s="71" t="str">
        <f aca="false">IF(NOT(OR(C90="All",AND(C90="GCC",OR(Settings!$B$25="GCC and EU",Settings!$B$25="GCC only")),AND(C90="EU",OR(Settings!$B$25="GCC and EU",Settings!$B$25="EU only")))),"Not in scope",IF(E90="No","Not required",IF(F90="Yes","Included",IF(E90="Yes","Missing from contract","Decide if required"))))</f>
        <v>Decide if required</v>
      </c>
    </row>
    <row r="91" customFormat="false" ht="15" hidden="false" customHeight="false" outlineLevel="0" collapsed="false">
      <c r="B91" s="6" t="s">
        <v>402</v>
      </c>
      <c r="C91" s="70" t="s">
        <v>254</v>
      </c>
      <c r="D91" s="6" t="s">
        <v>254</v>
      </c>
      <c r="E91" s="50"/>
      <c r="F91" s="50"/>
      <c r="H91" s="71" t="str">
        <f aca="false">IF(NOT(OR(C91="All",AND(C91="GCC",OR(Settings!$B$25="GCC and EU",Settings!$B$25="GCC only")),AND(C91="EU",OR(Settings!$B$25="GCC and EU",Settings!$B$25="EU only")))),"Not in scope",IF(E91="No","Not required",IF(F91="Yes","Included",IF(E91="Yes","Missing from contract","Decide if required"))))</f>
        <v>Decide if required</v>
      </c>
    </row>
    <row r="92" customFormat="false" ht="15" hidden="false" customHeight="false" outlineLevel="0" collapsed="false">
      <c r="B92" s="6" t="s">
        <v>403</v>
      </c>
      <c r="C92" s="70" t="s">
        <v>234</v>
      </c>
      <c r="D92" s="6" t="s">
        <v>401</v>
      </c>
      <c r="E92" s="50"/>
      <c r="F92" s="50"/>
      <c r="H92" s="71" t="str">
        <f aca="false">IF(NOT(OR(C92="All",AND(C92="GCC",OR(Settings!$B$25="GCC and EU",Settings!$B$25="GCC only")),AND(C92="EU",OR(Settings!$B$25="GCC and EU",Settings!$B$25="EU only")))),"Not in scope",IF(E92="No","Not required",IF(F92="Yes","Included",IF(E92="Yes","Missing from contract","Decide if required"))))</f>
        <v>Decide if required</v>
      </c>
    </row>
    <row r="93" customFormat="false" ht="15" hidden="false" customHeight="false" outlineLevel="0" collapsed="false">
      <c r="B93" s="6" t="s">
        <v>404</v>
      </c>
      <c r="C93" s="70" t="s">
        <v>238</v>
      </c>
      <c r="D93" s="6" t="s">
        <v>238</v>
      </c>
      <c r="E93" s="50"/>
      <c r="F93" s="50"/>
      <c r="H93" s="71" t="str">
        <f aca="false">IF(NOT(OR(C93="All",AND(C93="GCC",OR(Settings!$B$25="GCC and EU",Settings!$B$25="GCC only")),AND(C93="EU",OR(Settings!$B$25="GCC and EU",Settings!$B$25="EU only")))),"Not in scope",IF(E93="No","Not required",IF(F93="Yes","Included",IF(E93="Yes","Missing from contract","Decide if required"))))</f>
        <v>Decide if required</v>
      </c>
    </row>
    <row r="94" customFormat="false" ht="15" hidden="false" customHeight="false" outlineLevel="0" collapsed="false">
      <c r="B94" s="6" t="s">
        <v>405</v>
      </c>
      <c r="C94" s="70" t="s">
        <v>234</v>
      </c>
      <c r="D94" s="6" t="s">
        <v>401</v>
      </c>
      <c r="E94" s="50"/>
      <c r="F94" s="50"/>
      <c r="H94" s="71" t="str">
        <f aca="false">IF(NOT(OR(C94="All",AND(C94="GCC",OR(Settings!$B$25="GCC and EU",Settings!$B$25="GCC only")),AND(C94="EU",OR(Settings!$B$25="GCC and EU",Settings!$B$25="EU only")))),"Not in scope",IF(E94="No","Not required",IF(F94="Yes","Included",IF(E94="Yes","Missing from contract","Decide if required"))))</f>
        <v>Decide if required</v>
      </c>
    </row>
    <row r="95" customFormat="false" ht="15" hidden="false" customHeight="false" outlineLevel="0" collapsed="false">
      <c r="B95" s="6" t="s">
        <v>406</v>
      </c>
      <c r="C95" s="70" t="s">
        <v>234</v>
      </c>
      <c r="D95" s="6" t="s">
        <v>401</v>
      </c>
      <c r="E95" s="50"/>
      <c r="F95" s="50"/>
      <c r="H95" s="71" t="str">
        <f aca="false">IF(NOT(OR(C95="All",AND(C95="GCC",OR(Settings!$B$25="GCC and EU",Settings!$B$25="GCC only")),AND(C95="EU",OR(Settings!$B$25="GCC and EU",Settings!$B$25="EU only")))),"Not in scope",IF(E95="No","Not required",IF(F95="Yes","Included",IF(E95="Yes","Missing from contract","Decide if required"))))</f>
        <v>Decide if required</v>
      </c>
    </row>
    <row r="96" customFormat="false" ht="15" hidden="false" customHeight="false" outlineLevel="0" collapsed="false">
      <c r="B96" s="6" t="s">
        <v>407</v>
      </c>
      <c r="C96" s="70" t="s">
        <v>234</v>
      </c>
      <c r="D96" s="6" t="s">
        <v>401</v>
      </c>
      <c r="E96" s="50"/>
      <c r="F96" s="50"/>
      <c r="H96" s="71" t="str">
        <f aca="false">IF(NOT(OR(C96="All",AND(C96="GCC",OR(Settings!$B$25="GCC and EU",Settings!$B$25="GCC only")),AND(C96="EU",OR(Settings!$B$25="GCC and EU",Settings!$B$25="EU only")))),"Not in scope",IF(E96="No","Not required",IF(F96="Yes","Included",IF(E96="Yes","Missing from contract","Decide if required"))))</f>
        <v>Decide if required</v>
      </c>
    </row>
    <row r="97" customFormat="false" ht="15" hidden="false" customHeight="false" outlineLevel="0" collapsed="false">
      <c r="B97" s="6" t="s">
        <v>408</v>
      </c>
      <c r="C97" s="70" t="s">
        <v>238</v>
      </c>
      <c r="D97" s="6" t="s">
        <v>238</v>
      </c>
      <c r="E97" s="50"/>
      <c r="F97" s="50"/>
      <c r="H97" s="71" t="str">
        <f aca="false">IF(NOT(OR(C97="All",AND(C97="GCC",OR(Settings!$B$25="GCC and EU",Settings!$B$25="GCC only")),AND(C97="EU",OR(Settings!$B$25="GCC and EU",Settings!$B$25="EU only")))),"Not in scope",IF(E97="No","Not required",IF(F97="Yes","Included",IF(E97="Yes","Missing from contract","Decide if required"))))</f>
        <v>Decide if required</v>
      </c>
    </row>
    <row r="98" customFormat="false" ht="15" hidden="false" customHeight="false" outlineLevel="0" collapsed="false">
      <c r="B98" s="6" t="s">
        <v>409</v>
      </c>
      <c r="C98" s="70" t="s">
        <v>238</v>
      </c>
      <c r="D98" s="6" t="s">
        <v>238</v>
      </c>
      <c r="E98" s="50"/>
      <c r="F98" s="50"/>
      <c r="H98" s="71" t="str">
        <f aca="false">IF(NOT(OR(C98="All",AND(C98="GCC",OR(Settings!$B$25="GCC and EU",Settings!$B$25="GCC only")),AND(C98="EU",OR(Settings!$B$25="GCC and EU",Settings!$B$25="EU only")))),"Not in scope",IF(E98="No","Not required",IF(F98="Yes","Included",IF(E98="Yes","Missing from contract","Decide if required"))))</f>
        <v>Decide if required</v>
      </c>
    </row>
    <row r="100" customFormat="false" ht="23.85" hidden="false" customHeight="false" outlineLevel="0" collapsed="false">
      <c r="B100" s="34" t="s">
        <v>410</v>
      </c>
    </row>
  </sheetData>
  <mergeCells count="6">
    <mergeCell ref="C3:D3"/>
    <mergeCell ref="H3:I3"/>
    <mergeCell ref="C83:E83"/>
    <mergeCell ref="C84:I84"/>
    <mergeCell ref="C85:I85"/>
    <mergeCell ref="C86:I86"/>
  </mergeCells>
  <conditionalFormatting sqref="E7:E72">
    <cfRule type="cellIs" priority="2" operator="equal" aboveAverage="0" equalAverage="0" bottom="0" percent="0" rank="0" text="" dxfId="6">
      <formula>"Yes"</formula>
    </cfRule>
    <cfRule type="cellIs" priority="3" operator="equal" aboveAverage="0" equalAverage="0" bottom="0" percent="0" rank="0" text="" dxfId="8">
      <formula>"No"</formula>
    </cfRule>
    <cfRule type="cellIs" priority="4" operator="equal" aboveAverage="0" equalAverage="0" bottom="0" percent="0" rank="0" text="" dxfId="7">
      <formula>"Partial"</formula>
    </cfRule>
  </conditionalFormatting>
  <conditionalFormatting sqref="H7:H72">
    <cfRule type="cellIs" priority="5" operator="equal" aboveAverage="0" equalAverage="0" bottom="0" percent="0" rank="0" text="" dxfId="13">
      <formula>"Not in scope"</formula>
    </cfRule>
    <cfRule type="cellIs" priority="6" operator="equal" aboveAverage="0" equalAverage="0" bottom="0" percent="0" rank="0" text="" dxfId="14">
      <formula>"Unanswered"</formula>
    </cfRule>
    <cfRule type="cellIs" priority="7" operator="equal" aboveAverage="0" equalAverage="0" bottom="0" percent="0" rank="0" text="" dxfId="15">
      <formula>"Partial: add dated plan"</formula>
    </cfRule>
    <cfRule type="cellIs" priority="8" operator="equal" aboveAverage="0" equalAverage="0" bottom="0" percent="0" rank="0" text="" dxfId="15">
      <formula>"Answered: attach evidence"</formula>
    </cfRule>
    <cfRule type="cellIs" priority="9" operator="equal" aboveAverage="0" equalAverage="0" bottom="0" percent="0" rank="0" text="" dxfId="16">
      <formula>"Answered"</formula>
    </cfRule>
  </conditionalFormatting>
  <conditionalFormatting sqref="A7:D72">
    <cfRule type="expression" priority="10" aboveAverage="0" equalAverage="0" bottom="0" percent="0" rank="0" text="" dxfId="17">
      <formula>$H7="Not in scope"</formula>
    </cfRule>
  </conditionalFormatting>
  <conditionalFormatting sqref="C83">
    <cfRule type="cellIs" priority="11" operator="equal" aboveAverage="0" equalAverage="0" bottom="0" percent="0" rank="0" text="" dxfId="6">
      <formula>"Low"</formula>
    </cfRule>
    <cfRule type="cellIs" priority="12" operator="equal" aboveAverage="0" equalAverage="0" bottom="0" percent="0" rank="0" text="" dxfId="7">
      <formula>"Medium"</formula>
    </cfRule>
    <cfRule type="cellIs" priority="13" operator="equal" aboveAverage="0" equalAverage="0" bottom="0" percent="0" rank="0" text="" dxfId="18">
      <formula>"High"</formula>
    </cfRule>
  </conditionalFormatting>
  <conditionalFormatting sqref="H90:H98">
    <cfRule type="cellIs" priority="14" operator="equal" aboveAverage="0" equalAverage="0" bottom="0" percent="0" rank="0" text="" dxfId="16">
      <formula>"Included"</formula>
    </cfRule>
    <cfRule type="cellIs" priority="15" operator="equal" aboveAverage="0" equalAverage="0" bottom="0" percent="0" rank="0" text="" dxfId="19">
      <formula>"Missing from contract"</formula>
    </cfRule>
    <cfRule type="cellIs" priority="16" operator="equal" aboveAverage="0" equalAverage="0" bottom="0" percent="0" rank="0" text="" dxfId="14">
      <formula>"Decide if required"</formula>
    </cfRule>
    <cfRule type="cellIs" priority="17" operator="equal" aboveAverage="0" equalAverage="0" bottom="0" percent="0" rank="0" text="" dxfId="13">
      <formula>"Not required"</formula>
    </cfRule>
    <cfRule type="cellIs" priority="18" operator="equal" aboveAverage="0" equalAverage="0" bottom="0" percent="0" rank="0" text="" dxfId="13">
      <formula>"Not in scope"</formula>
    </cfRule>
  </conditionalFormatting>
  <dataValidations count="98">
    <dataValidation allowBlank="true" error="Choose a value from the list (edit the Lists sheet to change the options)." errorStyle="warning" operator="between" showDropDown="false" showErrorMessage="true" showInputMessage="false" sqref="E7" type="list">
      <formula1>Lists!$C$2:$C$4</formula1>
      <formula2>0</formula2>
    </dataValidation>
    <dataValidation allowBlank="true" error="Enter a date (for example 2026-10-17)." errorStyle="warning" operator="greaterThan" showDropDown="false" showErrorMessage="true" showInputMessage="false" sqref="G7" type="date">
      <formula1>DATE(2000,1,1)</formula1>
      <formula2>0</formula2>
    </dataValidation>
    <dataValidation allowBlank="true" error="Choose a value from the list (edit the Lists sheet to change the options)." errorStyle="warning" operator="between" showDropDown="false" showErrorMessage="true" showInputMessage="false" sqref="E8" type="list">
      <formula1>Lists!$C$2:$C$4</formula1>
      <formula2>0</formula2>
    </dataValidation>
    <dataValidation allowBlank="true" error="Enter a date (for example 2026-10-17)." errorStyle="warning" operator="greaterThan" showDropDown="false" showErrorMessage="true" showInputMessage="false" sqref="G8" type="date">
      <formula1>DATE(2000,1,1)</formula1>
      <formula2>0</formula2>
    </dataValidation>
    <dataValidation allowBlank="true" error="Choose a value from the list (edit the Lists sheet to change the options)." errorStyle="warning" operator="between" showDropDown="false" showErrorMessage="true" showInputMessage="false" sqref="E9" type="list">
      <formula1>Lists!$C$2:$C$4</formula1>
      <formula2>0</formula2>
    </dataValidation>
    <dataValidation allowBlank="true" error="Enter a date (for example 2026-10-17)." errorStyle="warning" operator="greaterThan" showDropDown="false" showErrorMessage="true" showInputMessage="false" sqref="G9" type="date">
      <formula1>DATE(2000,1,1)</formula1>
      <formula2>0</formula2>
    </dataValidation>
    <dataValidation allowBlank="true" error="Choose a value from the list (edit the Lists sheet to change the options)." errorStyle="warning" operator="between" showDropDown="false" showErrorMessage="true" showInputMessage="false" sqref="E10" type="list">
      <formula1>Lists!$C$2:$C$4</formula1>
      <formula2>0</formula2>
    </dataValidation>
    <dataValidation allowBlank="true" error="Enter a date (for example 2026-10-17)." errorStyle="warning" operator="greaterThan" showDropDown="false" showErrorMessage="true" showInputMessage="false" sqref="G10" type="date">
      <formula1>DATE(2000,1,1)</formula1>
      <formula2>0</formula2>
    </dataValidation>
    <dataValidation allowBlank="true" error="Choose a value from the list (edit the Lists sheet to change the options)." errorStyle="warning" operator="between" showDropDown="false" showErrorMessage="true" showInputMessage="false" sqref="E11" type="list">
      <formula1>Lists!$C$2:$C$4</formula1>
      <formula2>0</formula2>
    </dataValidation>
    <dataValidation allowBlank="true" error="Enter a date (for example 2026-10-17)." errorStyle="warning" operator="greaterThan" showDropDown="false" showErrorMessage="true" showInputMessage="false" sqref="G11" type="date">
      <formula1>DATE(2000,1,1)</formula1>
      <formula2>0</formula2>
    </dataValidation>
    <dataValidation allowBlank="true" error="Choose a value from the list (edit the Lists sheet to change the options)." errorStyle="warning" operator="between" showDropDown="false" showErrorMessage="true" showInputMessage="false" sqref="E12" type="list">
      <formula1>Lists!$C$2:$C$4</formula1>
      <formula2>0</formula2>
    </dataValidation>
    <dataValidation allowBlank="true" error="Enter a date (for example 2026-10-17)." errorStyle="warning" operator="greaterThan" showDropDown="false" showErrorMessage="true" showInputMessage="false" sqref="G12" type="date">
      <formula1>DATE(2000,1,1)</formula1>
      <formula2>0</formula2>
    </dataValidation>
    <dataValidation allowBlank="true" error="Choose a value from the list (edit the Lists sheet to change the options)." errorStyle="warning" operator="between" showDropDown="false" showErrorMessage="true" showInputMessage="false" sqref="E13" type="list">
      <formula1>Lists!$C$2:$C$4</formula1>
      <formula2>0</formula2>
    </dataValidation>
    <dataValidation allowBlank="true" error="Enter a date (for example 2026-10-17)." errorStyle="warning" operator="greaterThan" showDropDown="false" showErrorMessage="true" showInputMessage="false" sqref="G13" type="date">
      <formula1>DATE(2000,1,1)</formula1>
      <formula2>0</formula2>
    </dataValidation>
    <dataValidation allowBlank="true" error="Choose a value from the list (edit the Lists sheet to change the options)." errorStyle="warning" operator="between" showDropDown="false" showErrorMessage="true" showInputMessage="false" sqref="E17" type="list">
      <formula1>Lists!$C$2:$C$4</formula1>
      <formula2>0</formula2>
    </dataValidation>
    <dataValidation allowBlank="true" error="Enter a date (for example 2026-10-17)." errorStyle="warning" operator="greaterThan" showDropDown="false" showErrorMessage="true" showInputMessage="false" sqref="G17" type="date">
      <formula1>DATE(2000,1,1)</formula1>
      <formula2>0</formula2>
    </dataValidation>
    <dataValidation allowBlank="true" error="Choose a value from the list (edit the Lists sheet to change the options)." errorStyle="warning" operator="between" showDropDown="false" showErrorMessage="true" showInputMessage="false" sqref="E18" type="list">
      <formula1>Lists!$C$2:$C$4</formula1>
      <formula2>0</formula2>
    </dataValidation>
    <dataValidation allowBlank="true" error="Enter a date (for example 2026-10-17)." errorStyle="warning" operator="greaterThan" showDropDown="false" showErrorMessage="true" showInputMessage="false" sqref="G18" type="date">
      <formula1>DATE(2000,1,1)</formula1>
      <formula2>0</formula2>
    </dataValidation>
    <dataValidation allowBlank="true" error="Choose a value from the list (edit the Lists sheet to change the options)." errorStyle="warning" operator="between" showDropDown="false" showErrorMessage="true" showInputMessage="false" sqref="E19" type="list">
      <formula1>Lists!$C$2:$C$4</formula1>
      <formula2>0</formula2>
    </dataValidation>
    <dataValidation allowBlank="true" error="Enter a date (for example 2026-10-17)." errorStyle="warning" operator="greaterThan" showDropDown="false" showErrorMessage="true" showInputMessage="false" sqref="G19" type="date">
      <formula1>DATE(2000,1,1)</formula1>
      <formula2>0</formula2>
    </dataValidation>
    <dataValidation allowBlank="true" error="Choose a value from the list (edit the Lists sheet to change the options)." errorStyle="warning" operator="between" showDropDown="false" showErrorMessage="true" showInputMessage="false" sqref="E20" type="list">
      <formula1>Lists!$C$2:$C$4</formula1>
      <formula2>0</formula2>
    </dataValidation>
    <dataValidation allowBlank="true" error="Enter a date (for example 2026-10-17)." errorStyle="warning" operator="greaterThan" showDropDown="false" showErrorMessage="true" showInputMessage="false" sqref="G20" type="date">
      <formula1>DATE(2000,1,1)</formula1>
      <formula2>0</formula2>
    </dataValidation>
    <dataValidation allowBlank="true" error="Choose a value from the list (edit the Lists sheet to change the options)." errorStyle="warning" operator="between" showDropDown="false" showErrorMessage="true" showInputMessage="false" sqref="E21" type="list">
      <formula1>Lists!$C$2:$C$4</formula1>
      <formula2>0</formula2>
    </dataValidation>
    <dataValidation allowBlank="true" error="Enter a date (for example 2026-10-17)." errorStyle="warning" operator="greaterThan" showDropDown="false" showErrorMessage="true" showInputMessage="false" sqref="G21" type="date">
      <formula1>DATE(2000,1,1)</formula1>
      <formula2>0</formula2>
    </dataValidation>
    <dataValidation allowBlank="true" error="Choose a value from the list (edit the Lists sheet to change the options)." errorStyle="warning" operator="between" showDropDown="false" showErrorMessage="true" showInputMessage="false" sqref="E22" type="list">
      <formula1>Lists!$C$2:$C$4</formula1>
      <formula2>0</formula2>
    </dataValidation>
    <dataValidation allowBlank="true" error="Enter a date (for example 2026-10-17)." errorStyle="warning" operator="greaterThan" showDropDown="false" showErrorMessage="true" showInputMessage="false" sqref="G22" type="date">
      <formula1>DATE(2000,1,1)</formula1>
      <formula2>0</formula2>
    </dataValidation>
    <dataValidation allowBlank="true" error="Choose a value from the list (edit the Lists sheet to change the options)." errorStyle="warning" operator="between" showDropDown="false" showErrorMessage="true" showInputMessage="false" sqref="E23" type="list">
      <formula1>Lists!$C$2:$C$4</formula1>
      <formula2>0</formula2>
    </dataValidation>
    <dataValidation allowBlank="true" error="Enter a date (for example 2026-10-17)." errorStyle="warning" operator="greaterThan" showDropDown="false" showErrorMessage="true" showInputMessage="false" sqref="G23" type="date">
      <formula1>DATE(2000,1,1)</formula1>
      <formula2>0</formula2>
    </dataValidation>
    <dataValidation allowBlank="true" error="Choose a value from the list (edit the Lists sheet to change the options)." errorStyle="warning" operator="between" showDropDown="false" showErrorMessage="true" showInputMessage="false" sqref="E27" type="list">
      <formula1>Lists!$C$2:$C$4</formula1>
      <formula2>0</formula2>
    </dataValidation>
    <dataValidation allowBlank="true" error="Enter a date (for example 2026-10-17)." errorStyle="warning" operator="greaterThan" showDropDown="false" showErrorMessage="true" showInputMessage="false" sqref="G27" type="date">
      <formula1>DATE(2000,1,1)</formula1>
      <formula2>0</formula2>
    </dataValidation>
    <dataValidation allowBlank="true" error="Choose a value from the list (edit the Lists sheet to change the options)." errorStyle="warning" operator="between" showDropDown="false" showErrorMessage="true" showInputMessage="false" sqref="E28" type="list">
      <formula1>Lists!$C$2:$C$4</formula1>
      <formula2>0</formula2>
    </dataValidation>
    <dataValidation allowBlank="true" error="Enter a date (for example 2026-10-17)." errorStyle="warning" operator="greaterThan" showDropDown="false" showErrorMessage="true" showInputMessage="false" sqref="G28" type="date">
      <formula1>DATE(2000,1,1)</formula1>
      <formula2>0</formula2>
    </dataValidation>
    <dataValidation allowBlank="true" error="Choose a value from the list (edit the Lists sheet to change the options)." errorStyle="warning" operator="between" showDropDown="false" showErrorMessage="true" showInputMessage="false" sqref="E29" type="list">
      <formula1>Lists!$C$2:$C$4</formula1>
      <formula2>0</formula2>
    </dataValidation>
    <dataValidation allowBlank="true" error="Enter a date (for example 2026-10-17)." errorStyle="warning" operator="greaterThan" showDropDown="false" showErrorMessage="true" showInputMessage="false" sqref="G29" type="date">
      <formula1>DATE(2000,1,1)</formula1>
      <formula2>0</formula2>
    </dataValidation>
    <dataValidation allowBlank="true" error="Choose a value from the list (edit the Lists sheet to change the options)." errorStyle="warning" operator="between" showDropDown="false" showErrorMessage="true" showInputMessage="false" sqref="E30" type="list">
      <formula1>Lists!$C$2:$C$4</formula1>
      <formula2>0</formula2>
    </dataValidation>
    <dataValidation allowBlank="true" error="Enter a date (for example 2026-10-17)." errorStyle="warning" operator="greaterThan" showDropDown="false" showErrorMessage="true" showInputMessage="false" sqref="G30" type="date">
      <formula1>DATE(2000,1,1)</formula1>
      <formula2>0</formula2>
    </dataValidation>
    <dataValidation allowBlank="true" error="Choose a value from the list (edit the Lists sheet to change the options)." errorStyle="warning" operator="between" showDropDown="false" showErrorMessage="true" showInputMessage="false" sqref="E31" type="list">
      <formula1>Lists!$C$2:$C$4</formula1>
      <formula2>0</formula2>
    </dataValidation>
    <dataValidation allowBlank="true" error="Enter a date (for example 2026-10-17)." errorStyle="warning" operator="greaterThan" showDropDown="false" showErrorMessage="true" showInputMessage="false" sqref="G31" type="date">
      <formula1>DATE(2000,1,1)</formula1>
      <formula2>0</formula2>
    </dataValidation>
    <dataValidation allowBlank="true" error="Choose a value from the list (edit the Lists sheet to change the options)." errorStyle="warning" operator="between" showDropDown="false" showErrorMessage="true" showInputMessage="false" sqref="E32" type="list">
      <formula1>Lists!$C$2:$C$4</formula1>
      <formula2>0</formula2>
    </dataValidation>
    <dataValidation allowBlank="true" error="Enter a date (for example 2026-10-17)." errorStyle="warning" operator="greaterThan" showDropDown="false" showErrorMessage="true" showInputMessage="false" sqref="G32" type="date">
      <formula1>DATE(2000,1,1)</formula1>
      <formula2>0</formula2>
    </dataValidation>
    <dataValidation allowBlank="true" error="Choose a value from the list (edit the Lists sheet to change the options)." errorStyle="warning" operator="between" showDropDown="false" showErrorMessage="true" showInputMessage="false" sqref="E33" type="list">
      <formula1>Lists!$C$2:$C$4</formula1>
      <formula2>0</formula2>
    </dataValidation>
    <dataValidation allowBlank="true" error="Enter a date (for example 2026-10-17)." errorStyle="warning" operator="greaterThan" showDropDown="false" showErrorMessage="true" showInputMessage="false" sqref="G33" type="date">
      <formula1>DATE(2000,1,1)</formula1>
      <formula2>0</formula2>
    </dataValidation>
    <dataValidation allowBlank="true" error="Choose a value from the list (edit the Lists sheet to change the options)." errorStyle="warning" operator="between" showDropDown="false" showErrorMessage="true" showInputMessage="false" sqref="E34" type="list">
      <formula1>Lists!$C$2:$C$4</formula1>
      <formula2>0</formula2>
    </dataValidation>
    <dataValidation allowBlank="true" error="Enter a date (for example 2026-10-17)." errorStyle="warning" operator="greaterThan" showDropDown="false" showErrorMessage="true" showInputMessage="false" sqref="G34" type="date">
      <formula1>DATE(2000,1,1)</formula1>
      <formula2>0</formula2>
    </dataValidation>
    <dataValidation allowBlank="true" error="Choose a value from the list (edit the Lists sheet to change the options)." errorStyle="warning" operator="between" showDropDown="false" showErrorMessage="true" showInputMessage="false" sqref="E35" type="list">
      <formula1>Lists!$C$2:$C$4</formula1>
      <formula2>0</formula2>
    </dataValidation>
    <dataValidation allowBlank="true" error="Enter a date (for example 2026-10-17)." errorStyle="warning" operator="greaterThan" showDropDown="false" showErrorMessage="true" showInputMessage="false" sqref="G35" type="date">
      <formula1>DATE(2000,1,1)</formula1>
      <formula2>0</formula2>
    </dataValidation>
    <dataValidation allowBlank="true" error="Choose a value from the list (edit the Lists sheet to change the options)." errorStyle="warning" operator="between" showDropDown="false" showErrorMessage="true" showInputMessage="false" sqref="E39" type="list">
      <formula1>Lists!$C$2:$C$4</formula1>
      <formula2>0</formula2>
    </dataValidation>
    <dataValidation allowBlank="true" error="Enter a date (for example 2026-10-17)." errorStyle="warning" operator="greaterThan" showDropDown="false" showErrorMessage="true" showInputMessage="false" sqref="G39" type="date">
      <formula1>DATE(2000,1,1)</formula1>
      <formula2>0</formula2>
    </dataValidation>
    <dataValidation allowBlank="true" error="Choose a value from the list (edit the Lists sheet to change the options)." errorStyle="warning" operator="between" showDropDown="false" showErrorMessage="true" showInputMessage="false" sqref="E40" type="list">
      <formula1>Lists!$C$2:$C$4</formula1>
      <formula2>0</formula2>
    </dataValidation>
    <dataValidation allowBlank="true" error="Enter a date (for example 2026-10-17)." errorStyle="warning" operator="greaterThan" showDropDown="false" showErrorMessage="true" showInputMessage="false" sqref="G40" type="date">
      <formula1>DATE(2000,1,1)</formula1>
      <formula2>0</formula2>
    </dataValidation>
    <dataValidation allowBlank="true" error="Choose a value from the list (edit the Lists sheet to change the options)." errorStyle="warning" operator="between" showDropDown="false" showErrorMessage="true" showInputMessage="false" sqref="E41" type="list">
      <formula1>Lists!$C$2:$C$4</formula1>
      <formula2>0</formula2>
    </dataValidation>
    <dataValidation allowBlank="true" error="Enter a date (for example 2026-10-17)." errorStyle="warning" operator="greaterThan" showDropDown="false" showErrorMessage="true" showInputMessage="false" sqref="G41" type="date">
      <formula1>DATE(2000,1,1)</formula1>
      <formula2>0</formula2>
    </dataValidation>
    <dataValidation allowBlank="true" error="Choose a value from the list (edit the Lists sheet to change the options)." errorStyle="warning" operator="between" showDropDown="false" showErrorMessage="true" showInputMessage="false" sqref="E42" type="list">
      <formula1>Lists!$C$2:$C$4</formula1>
      <formula2>0</formula2>
    </dataValidation>
    <dataValidation allowBlank="true" error="Enter a date (for example 2026-10-17)." errorStyle="warning" operator="greaterThan" showDropDown="false" showErrorMessage="true" showInputMessage="false" sqref="G42" type="date">
      <formula1>DATE(2000,1,1)</formula1>
      <formula2>0</formula2>
    </dataValidation>
    <dataValidation allowBlank="true" error="Choose a value from the list (edit the Lists sheet to change the options)." errorStyle="warning" operator="between" showDropDown="false" showErrorMessage="true" showInputMessage="false" sqref="E43" type="list">
      <formula1>Lists!$C$2:$C$4</formula1>
      <formula2>0</formula2>
    </dataValidation>
    <dataValidation allowBlank="true" error="Enter a date (for example 2026-10-17)." errorStyle="warning" operator="greaterThan" showDropDown="false" showErrorMessage="true" showInputMessage="false" sqref="G43" type="date">
      <formula1>DATE(2000,1,1)</formula1>
      <formula2>0</formula2>
    </dataValidation>
    <dataValidation allowBlank="true" error="Choose a value from the list (edit the Lists sheet to change the options)." errorStyle="warning" operator="between" showDropDown="false" showErrorMessage="true" showInputMessage="false" sqref="E44" type="list">
      <formula1>Lists!$C$2:$C$4</formula1>
      <formula2>0</formula2>
    </dataValidation>
    <dataValidation allowBlank="true" error="Enter a date (for example 2026-10-17)." errorStyle="warning" operator="greaterThan" showDropDown="false" showErrorMessage="true" showInputMessage="false" sqref="G44" type="date">
      <formula1>DATE(2000,1,1)</formula1>
      <formula2>0</formula2>
    </dataValidation>
    <dataValidation allowBlank="true" error="Choose a value from the list (edit the Lists sheet to change the options)." errorStyle="warning" operator="between" showDropDown="false" showErrorMessage="true" showInputMessage="false" sqref="E45" type="list">
      <formula1>Lists!$C$2:$C$4</formula1>
      <formula2>0</formula2>
    </dataValidation>
    <dataValidation allowBlank="true" error="Enter a date (for example 2026-10-17)." errorStyle="warning" operator="greaterThan" showDropDown="false" showErrorMessage="true" showInputMessage="false" sqref="G45" type="date">
      <formula1>DATE(2000,1,1)</formula1>
      <formula2>0</formula2>
    </dataValidation>
    <dataValidation allowBlank="true" error="Choose a value from the list (edit the Lists sheet to change the options)." errorStyle="warning" operator="between" showDropDown="false" showErrorMessage="true" showInputMessage="false" sqref="E46" type="list">
      <formula1>Lists!$C$2:$C$4</formula1>
      <formula2>0</formula2>
    </dataValidation>
    <dataValidation allowBlank="true" error="Enter a date (for example 2026-10-17)." errorStyle="warning" operator="greaterThan" showDropDown="false" showErrorMessage="true" showInputMessage="false" sqref="G46" type="date">
      <formula1>DATE(2000,1,1)</formula1>
      <formula2>0</formula2>
    </dataValidation>
    <dataValidation allowBlank="true" error="Choose a value from the list (edit the Lists sheet to change the options)." errorStyle="warning" operator="between" showDropDown="false" showErrorMessage="true" showInputMessage="false" sqref="E47" type="list">
      <formula1>Lists!$C$2:$C$4</formula1>
      <formula2>0</formula2>
    </dataValidation>
    <dataValidation allowBlank="true" error="Enter a date (for example 2026-10-17)." errorStyle="warning" operator="greaterThan" showDropDown="false" showErrorMessage="true" showInputMessage="false" sqref="G47" type="date">
      <formula1>DATE(2000,1,1)</formula1>
      <formula2>0</formula2>
    </dataValidation>
    <dataValidation allowBlank="true" error="Choose a value from the list (edit the Lists sheet to change the options)." errorStyle="warning" operator="between" showDropDown="false" showErrorMessage="true" showInputMessage="false" sqref="E48" type="list">
      <formula1>Lists!$C$2:$C$4</formula1>
      <formula2>0</formula2>
    </dataValidation>
    <dataValidation allowBlank="true" error="Enter a date (for example 2026-10-17)." errorStyle="warning" operator="greaterThan" showDropDown="false" showErrorMessage="true" showInputMessage="false" sqref="G48" type="date">
      <formula1>DATE(2000,1,1)</formula1>
      <formula2>0</formula2>
    </dataValidation>
    <dataValidation allowBlank="true" error="Choose a value from the list (edit the Lists sheet to change the options)." errorStyle="warning" operator="between" showDropDown="false" showErrorMessage="true" showInputMessage="false" sqref="E52" type="list">
      <formula1>Lists!$C$2:$C$4</formula1>
      <formula2>0</formula2>
    </dataValidation>
    <dataValidation allowBlank="true" error="Enter a date (for example 2026-10-17)." errorStyle="warning" operator="greaterThan" showDropDown="false" showErrorMessage="true" showInputMessage="false" sqref="G52" type="date">
      <formula1>DATE(2000,1,1)</formula1>
      <formula2>0</formula2>
    </dataValidation>
    <dataValidation allowBlank="true" error="Choose a value from the list (edit the Lists sheet to change the options)." errorStyle="warning" operator="between" showDropDown="false" showErrorMessage="true" showInputMessage="false" sqref="E53" type="list">
      <formula1>Lists!$C$2:$C$4</formula1>
      <formula2>0</formula2>
    </dataValidation>
    <dataValidation allowBlank="true" error="Enter a date (for example 2026-10-17)." errorStyle="warning" operator="greaterThan" showDropDown="false" showErrorMessage="true" showInputMessage="false" sqref="G53" type="date">
      <formula1>DATE(2000,1,1)</formula1>
      <formula2>0</formula2>
    </dataValidation>
    <dataValidation allowBlank="true" error="Choose a value from the list (edit the Lists sheet to change the options)." errorStyle="warning" operator="between" showDropDown="false" showErrorMessage="true" showInputMessage="false" sqref="E54" type="list">
      <formula1>Lists!$C$2:$C$4</formula1>
      <formula2>0</formula2>
    </dataValidation>
    <dataValidation allowBlank="true" error="Enter a date (for example 2026-10-17)." errorStyle="warning" operator="greaterThan" showDropDown="false" showErrorMessage="true" showInputMessage="false" sqref="G54" type="date">
      <formula1>DATE(2000,1,1)</formula1>
      <formula2>0</formula2>
    </dataValidation>
    <dataValidation allowBlank="true" error="Choose a value from the list (edit the Lists sheet to change the options)." errorStyle="warning" operator="between" showDropDown="false" showErrorMessage="true" showInputMessage="false" sqref="E55" type="list">
      <formula1>Lists!$C$2:$C$4</formula1>
      <formula2>0</formula2>
    </dataValidation>
    <dataValidation allowBlank="true" error="Enter a date (for example 2026-10-17)." errorStyle="warning" operator="greaterThan" showDropDown="false" showErrorMessage="true" showInputMessage="false" sqref="G55" type="date">
      <formula1>DATE(2000,1,1)</formula1>
      <formula2>0</formula2>
    </dataValidation>
    <dataValidation allowBlank="true" error="Choose a value from the list (edit the Lists sheet to change the options)." errorStyle="warning" operator="between" showDropDown="false" showErrorMessage="true" showInputMessage="false" sqref="E56" type="list">
      <formula1>Lists!$C$2:$C$4</formula1>
      <formula2>0</formula2>
    </dataValidation>
    <dataValidation allowBlank="true" error="Enter a date (for example 2026-10-17)." errorStyle="warning" operator="greaterThan" showDropDown="false" showErrorMessage="true" showInputMessage="false" sqref="G56" type="date">
      <formula1>DATE(2000,1,1)</formula1>
      <formula2>0</formula2>
    </dataValidation>
    <dataValidation allowBlank="true" error="Choose a value from the list (edit the Lists sheet to change the options)." errorStyle="warning" operator="between" showDropDown="false" showErrorMessage="true" showInputMessage="false" sqref="E57" type="list">
      <formula1>Lists!$C$2:$C$4</formula1>
      <formula2>0</formula2>
    </dataValidation>
    <dataValidation allowBlank="true" error="Enter a date (for example 2026-10-17)." errorStyle="warning" operator="greaterThan" showDropDown="false" showErrorMessage="true" showInputMessage="false" sqref="G57" type="date">
      <formula1>DATE(2000,1,1)</formula1>
      <formula2>0</formula2>
    </dataValidation>
    <dataValidation allowBlank="true" error="Choose a value from the list (edit the Lists sheet to change the options)." errorStyle="warning" operator="between" showDropDown="false" showErrorMessage="true" showInputMessage="false" sqref="E58" type="list">
      <formula1>Lists!$C$2:$C$4</formula1>
      <formula2>0</formula2>
    </dataValidation>
    <dataValidation allowBlank="true" error="Enter a date (for example 2026-10-17)." errorStyle="warning" operator="greaterThan" showDropDown="false" showErrorMessage="true" showInputMessage="false" sqref="G58" type="date">
      <formula1>DATE(2000,1,1)</formula1>
      <formula2>0</formula2>
    </dataValidation>
    <dataValidation allowBlank="true" error="Choose a value from the list (edit the Lists sheet to change the options)." errorStyle="warning" operator="between" showDropDown="false" showErrorMessage="true" showInputMessage="false" sqref="E62" type="list">
      <formula1>Lists!$C$2:$C$4</formula1>
      <formula2>0</formula2>
    </dataValidation>
    <dataValidation allowBlank="true" error="Enter a date (for example 2026-10-17)." errorStyle="warning" operator="greaterThan" showDropDown="false" showErrorMessage="true" showInputMessage="false" sqref="G62" type="date">
      <formula1>DATE(2000,1,1)</formula1>
      <formula2>0</formula2>
    </dataValidation>
    <dataValidation allowBlank="true" error="Choose a value from the list (edit the Lists sheet to change the options)." errorStyle="warning" operator="between" showDropDown="false" showErrorMessage="true" showInputMessage="false" sqref="E63" type="list">
      <formula1>Lists!$C$2:$C$4</formula1>
      <formula2>0</formula2>
    </dataValidation>
    <dataValidation allowBlank="true" error="Enter a date (for example 2026-10-17)." errorStyle="warning" operator="greaterThan" showDropDown="false" showErrorMessage="true" showInputMessage="false" sqref="G63" type="date">
      <formula1>DATE(2000,1,1)</formula1>
      <formula2>0</formula2>
    </dataValidation>
    <dataValidation allowBlank="true" error="Choose a value from the list (edit the Lists sheet to change the options)." errorStyle="warning" operator="between" showDropDown="false" showErrorMessage="true" showInputMessage="false" sqref="E64" type="list">
      <formula1>Lists!$C$2:$C$4</formula1>
      <formula2>0</formula2>
    </dataValidation>
    <dataValidation allowBlank="true" error="Enter a date (for example 2026-10-17)." errorStyle="warning" operator="greaterThan" showDropDown="false" showErrorMessage="true" showInputMessage="false" sqref="G64" type="date">
      <formula1>DATE(2000,1,1)</formula1>
      <formula2>0</formula2>
    </dataValidation>
    <dataValidation allowBlank="true" error="Choose a value from the list (edit the Lists sheet to change the options)." errorStyle="warning" operator="between" showDropDown="false" showErrorMessage="true" showInputMessage="false" sqref="E65" type="list">
      <formula1>Lists!$C$2:$C$4</formula1>
      <formula2>0</formula2>
    </dataValidation>
    <dataValidation allowBlank="true" error="Enter a date (for example 2026-10-17)." errorStyle="warning" operator="greaterThan" showDropDown="false" showErrorMessage="true" showInputMessage="false" sqref="G65" type="date">
      <formula1>DATE(2000,1,1)</formula1>
      <formula2>0</formula2>
    </dataValidation>
    <dataValidation allowBlank="true" error="Choose a value from the list (edit the Lists sheet to change the options)." errorStyle="warning" operator="between" showDropDown="false" showErrorMessage="true" showInputMessage="false" sqref="E69" type="list">
      <formula1>Lists!$C$2:$C$4</formula1>
      <formula2>0</formula2>
    </dataValidation>
    <dataValidation allowBlank="true" error="Enter a date (for example 2026-10-17)." errorStyle="warning" operator="greaterThan" showDropDown="false" showErrorMessage="true" showInputMessage="false" sqref="G69" type="date">
      <formula1>DATE(2000,1,1)</formula1>
      <formula2>0</formula2>
    </dataValidation>
    <dataValidation allowBlank="true" error="Choose a value from the list (edit the Lists sheet to change the options)." errorStyle="warning" operator="between" showDropDown="false" showErrorMessage="true" showInputMessage="false" sqref="E70" type="list">
      <formula1>Lists!$C$2:$C$4</formula1>
      <formula2>0</formula2>
    </dataValidation>
    <dataValidation allowBlank="true" error="Enter a date (for example 2026-10-17)." errorStyle="warning" operator="greaterThan" showDropDown="false" showErrorMessage="true" showInputMessage="false" sqref="G70" type="date">
      <formula1>DATE(2000,1,1)</formula1>
      <formula2>0</formula2>
    </dataValidation>
    <dataValidation allowBlank="true" error="Choose a value from the list (edit the Lists sheet to change the options)." errorStyle="warning" operator="between" showDropDown="false" showErrorMessage="true" showInputMessage="false" sqref="E71" type="list">
      <formula1>Lists!$C$2:$C$4</formula1>
      <formula2>0</formula2>
    </dataValidation>
    <dataValidation allowBlank="true" error="Enter a date (for example 2026-10-17)." errorStyle="warning" operator="greaterThan" showDropDown="false" showErrorMessage="true" showInputMessage="false" sqref="G71" type="date">
      <formula1>DATE(2000,1,1)</formula1>
      <formula2>0</formula2>
    </dataValidation>
    <dataValidation allowBlank="true" error="Choose a value from the list (edit the Lists sheet to change the options)." errorStyle="warning" operator="between" showDropDown="false" showErrorMessage="true" showInputMessage="false" sqref="E72" type="list">
      <formula1>Lists!$C$2:$C$4</formula1>
      <formula2>0</formula2>
    </dataValidation>
    <dataValidation allowBlank="true" error="Enter a date (for example 2026-10-17)." errorStyle="warning" operator="greaterThan" showDropDown="false" showErrorMessage="true" showInputMessage="false" sqref="G72" type="date">
      <formula1>DATE(2000,1,1)</formula1>
      <formula2>0</formula2>
    </dataValidation>
    <dataValidation allowBlank="true" error="Choose a value from the list (edit the Lists sheet to change the options)." errorStyle="warning" operator="between" showDropDown="false" showErrorMessage="true" showInputMessage="false" sqref="C83" type="list">
      <formula1>Lists!$E$2:$E$4</formula1>
      <formula2>0</formula2>
    </dataValidation>
    <dataValidation allowBlank="true" error="Choose a value from the list (edit the Lists sheet to change the options)." errorStyle="warning" operator="between" showDropDown="false" showErrorMessage="true" showInputMessage="false" sqref="E90:F98" type="list">
      <formula1>Lists!$G$2:$G$3</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F6E8C"/>
    <pageSetUpPr fitToPage="true"/>
  </sheetPr>
  <dimension ref="A1:F3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36"/>
    <col collapsed="false" customWidth="true" hidden="false" outlineLevel="0" max="6" min="2" style="0" width="30"/>
  </cols>
  <sheetData>
    <row r="1" customFormat="false" ht="30" hidden="false" customHeight="true" outlineLevel="0" collapsed="false">
      <c r="A1" s="72" t="s">
        <v>411</v>
      </c>
      <c r="B1" s="73"/>
      <c r="C1" s="73"/>
      <c r="D1" s="73"/>
      <c r="E1" s="73"/>
      <c r="F1" s="73"/>
    </row>
    <row r="2" customFormat="false" ht="15" hidden="false" customHeight="false" outlineLevel="0" collapsed="false">
      <c r="A2" s="3" t="s">
        <v>412</v>
      </c>
    </row>
    <row r="4" customFormat="false" ht="15" hidden="false" customHeight="false" outlineLevel="0" collapsed="false">
      <c r="A4" s="74" t="s">
        <v>413</v>
      </c>
      <c r="B4" s="18" t="str">
        <f aca="false">IF(Settings!$B$6="","Vendor 1",Settings!$B$6)</f>
        <v>Vendor 1</v>
      </c>
      <c r="C4" s="19" t="str">
        <f aca="false">IF(Settings!$B$7="","Vendor 2",Settings!$B$7)</f>
        <v>Vendor 2</v>
      </c>
      <c r="D4" s="20" t="str">
        <f aca="false">IF(Settings!$B$8="","Vendor 3",Settings!$B$8)</f>
        <v>Vendor 3</v>
      </c>
      <c r="E4" s="21" t="str">
        <f aca="false">IF(Settings!$B$9="","Vendor 4",Settings!$B$9)</f>
        <v>Vendor 4</v>
      </c>
      <c r="F4" s="22" t="str">
        <f aca="false">IF(Settings!$B$10="","Vendor 5",Settings!$B$10)</f>
        <v>Vendor 5</v>
      </c>
    </row>
    <row r="5" customFormat="false" ht="15" hidden="false" customHeight="false" outlineLevel="0" collapsed="false">
      <c r="A5" s="75" t="s">
        <v>414</v>
      </c>
      <c r="B5" s="73"/>
      <c r="C5" s="73"/>
      <c r="D5" s="73"/>
      <c r="E5" s="73"/>
      <c r="F5" s="73"/>
    </row>
    <row r="6" customFormat="false" ht="15" hidden="false" customHeight="false" outlineLevel="0" collapsed="false">
      <c r="A6" s="5" t="s">
        <v>115</v>
      </c>
      <c r="B6" s="76" t="str">
        <f aca="false">Scoring!C16</f>
        <v/>
      </c>
      <c r="C6" s="76" t="str">
        <f aca="false">Scoring!E16</f>
        <v/>
      </c>
      <c r="D6" s="76" t="str">
        <f aca="false">Scoring!G16</f>
        <v/>
      </c>
      <c r="E6" s="76" t="str">
        <f aca="false">Scoring!I16</f>
        <v/>
      </c>
      <c r="F6" s="76" t="str">
        <f aca="false">Scoring!K16</f>
        <v/>
      </c>
    </row>
    <row r="7" customFormat="false" ht="15" hidden="false" customHeight="false" outlineLevel="0" collapsed="false">
      <c r="A7" s="5" t="s">
        <v>116</v>
      </c>
      <c r="B7" s="49" t="str">
        <f aca="false">Scoring!C18</f>
        <v/>
      </c>
      <c r="C7" s="49" t="str">
        <f aca="false">Scoring!E18</f>
        <v/>
      </c>
      <c r="D7" s="49" t="str">
        <f aca="false">Scoring!G18</f>
        <v/>
      </c>
      <c r="E7" s="49" t="str">
        <f aca="false">Scoring!I18</f>
        <v/>
      </c>
      <c r="F7" s="49" t="str">
        <f aca="false">Scoring!K18</f>
        <v/>
      </c>
    </row>
    <row r="8" customFormat="false" ht="15" hidden="false" customHeight="false" outlineLevel="0" collapsed="false">
      <c r="A8" s="5" t="s">
        <v>117</v>
      </c>
      <c r="B8" s="71" t="str">
        <f aca="false">Scoring!C20</f>
        <v>None</v>
      </c>
      <c r="C8" s="71" t="str">
        <f aca="false">Scoring!E20</f>
        <v>None</v>
      </c>
      <c r="D8" s="71" t="str">
        <f aca="false">Scoring!G20</f>
        <v>None</v>
      </c>
      <c r="E8" s="71" t="str">
        <f aca="false">Scoring!I20</f>
        <v>None</v>
      </c>
      <c r="F8" s="71" t="str">
        <f aca="false">Scoring!K20</f>
        <v>None</v>
      </c>
    </row>
    <row r="9" customFormat="false" ht="15" hidden="false" customHeight="false" outlineLevel="0" collapsed="false">
      <c r="A9" s="5" t="s">
        <v>415</v>
      </c>
      <c r="B9" s="71" t="str">
        <f aca="false">'Vendor Evidence'!B19&amp;" missing, "&amp;'Vendor Evidence'!B18&amp;" partial"</f>
        <v>0 missing, 0 partial</v>
      </c>
      <c r="C9" s="71" t="str">
        <f aca="false">'Vendor Evidence'!C19&amp;" missing, "&amp;'Vendor Evidence'!C18&amp;" partial"</f>
        <v>0 missing, 0 partial</v>
      </c>
      <c r="D9" s="71" t="str">
        <f aca="false">'Vendor Evidence'!D19&amp;" missing, "&amp;'Vendor Evidence'!D18&amp;" partial"</f>
        <v>0 missing, 0 partial</v>
      </c>
      <c r="E9" s="71" t="str">
        <f aca="false">'Vendor Evidence'!E19&amp;" missing, "&amp;'Vendor Evidence'!E18&amp;" partial"</f>
        <v>0 missing, 0 partial</v>
      </c>
      <c r="F9" s="71" t="str">
        <f aca="false">'Vendor Evidence'!F19&amp;" missing, "&amp;'Vendor Evidence'!F18&amp;" partial"</f>
        <v>0 missing, 0 partial</v>
      </c>
    </row>
    <row r="11" customFormat="false" ht="15" hidden="false" customHeight="false" outlineLevel="0" collapsed="false">
      <c r="A11" s="75" t="s">
        <v>416</v>
      </c>
      <c r="B11" s="73"/>
      <c r="C11" s="73"/>
      <c r="D11" s="73"/>
      <c r="E11" s="73"/>
      <c r="F11" s="73"/>
    </row>
    <row r="12" customFormat="false" ht="15" hidden="false" customHeight="false" outlineLevel="0" collapsed="false">
      <c r="A12" s="5" t="s">
        <v>417</v>
      </c>
      <c r="B12" s="31"/>
      <c r="C12" s="31"/>
      <c r="D12" s="31"/>
      <c r="E12" s="31"/>
      <c r="F12" s="31"/>
    </row>
    <row r="13" customFormat="false" ht="15" hidden="false" customHeight="false" outlineLevel="0" collapsed="false">
      <c r="A13" s="5" t="s">
        <v>418</v>
      </c>
      <c r="B13" s="31"/>
      <c r="C13" s="31"/>
      <c r="D13" s="31"/>
      <c r="E13" s="31"/>
      <c r="F13" s="31"/>
    </row>
    <row r="14" customFormat="false" ht="15" hidden="false" customHeight="false" outlineLevel="0" collapsed="false">
      <c r="A14" s="5" t="s">
        <v>419</v>
      </c>
      <c r="B14" s="31"/>
      <c r="C14" s="31"/>
      <c r="D14" s="31"/>
      <c r="E14" s="31"/>
      <c r="F14" s="31"/>
    </row>
    <row r="15" customFormat="false" ht="15" hidden="false" customHeight="false" outlineLevel="0" collapsed="false">
      <c r="A15" s="5" t="s">
        <v>420</v>
      </c>
      <c r="B15" s="31"/>
      <c r="C15" s="31"/>
      <c r="D15" s="31"/>
      <c r="E15" s="31"/>
      <c r="F15" s="31"/>
    </row>
    <row r="16" customFormat="false" ht="15" hidden="false" customHeight="false" outlineLevel="0" collapsed="false">
      <c r="A16" s="5" t="s">
        <v>421</v>
      </c>
      <c r="B16" s="31"/>
      <c r="C16" s="31"/>
      <c r="D16" s="31"/>
      <c r="E16" s="31"/>
      <c r="F16" s="31"/>
    </row>
    <row r="17" customFormat="false" ht="15" hidden="false" customHeight="false" outlineLevel="0" collapsed="false">
      <c r="A17" s="5" t="s">
        <v>422</v>
      </c>
      <c r="B17" s="31"/>
      <c r="C17" s="31"/>
      <c r="D17" s="31"/>
      <c r="E17" s="31"/>
      <c r="F17" s="31"/>
    </row>
    <row r="18" customFormat="false" ht="15" hidden="false" customHeight="false" outlineLevel="0" collapsed="false">
      <c r="A18" s="5" t="s">
        <v>423</v>
      </c>
      <c r="B18" s="31"/>
      <c r="C18" s="31"/>
      <c r="D18" s="31"/>
      <c r="E18" s="31"/>
      <c r="F18" s="31"/>
    </row>
    <row r="20" customFormat="false" ht="15" hidden="false" customHeight="false" outlineLevel="0" collapsed="false">
      <c r="A20" s="75" t="s">
        <v>424</v>
      </c>
      <c r="B20" s="73"/>
      <c r="C20" s="73"/>
      <c r="D20" s="73"/>
      <c r="E20" s="73"/>
      <c r="F20" s="73"/>
    </row>
    <row r="21" customFormat="false" ht="15" hidden="false" customHeight="false" outlineLevel="0" collapsed="false">
      <c r="A21" s="5" t="s">
        <v>425</v>
      </c>
      <c r="B21" s="31"/>
      <c r="C21" s="31"/>
      <c r="D21" s="31"/>
      <c r="E21" s="31"/>
      <c r="F21" s="31"/>
    </row>
    <row r="22" customFormat="false" ht="15" hidden="false" customHeight="false" outlineLevel="0" collapsed="false">
      <c r="A22" s="5" t="s">
        <v>426</v>
      </c>
      <c r="B22" s="31"/>
      <c r="C22" s="31"/>
      <c r="D22" s="31"/>
      <c r="E22" s="31"/>
      <c r="F22" s="31"/>
    </row>
    <row r="23" customFormat="false" ht="15" hidden="false" customHeight="false" outlineLevel="0" collapsed="false">
      <c r="A23" s="5" t="s">
        <v>427</v>
      </c>
      <c r="B23" s="31"/>
      <c r="C23" s="31"/>
      <c r="D23" s="31"/>
      <c r="E23" s="31"/>
      <c r="F23" s="31"/>
    </row>
    <row r="24" customFormat="false" ht="15" hidden="false" customHeight="false" outlineLevel="0" collapsed="false">
      <c r="A24" s="5" t="s">
        <v>423</v>
      </c>
      <c r="B24" s="31"/>
      <c r="C24" s="31"/>
      <c r="D24" s="31"/>
      <c r="E24" s="31"/>
      <c r="F24" s="31"/>
    </row>
    <row r="25" customFormat="false" ht="15" hidden="false" customHeight="false" outlineLevel="0" collapsed="false">
      <c r="A25" s="5" t="s">
        <v>428</v>
      </c>
      <c r="B25" s="31"/>
      <c r="C25" s="31"/>
      <c r="D25" s="31"/>
      <c r="E25" s="31"/>
      <c r="F25" s="31"/>
    </row>
    <row r="26" customFormat="false" ht="15" hidden="false" customHeight="false" outlineLevel="0" collapsed="false">
      <c r="A26" s="5" t="s">
        <v>429</v>
      </c>
      <c r="B26" s="31"/>
      <c r="C26" s="31"/>
      <c r="D26" s="31"/>
      <c r="E26" s="31"/>
      <c r="F26" s="31"/>
    </row>
    <row r="27" customFormat="false" ht="15" hidden="false" customHeight="false" outlineLevel="0" collapsed="false">
      <c r="A27" s="5" t="s">
        <v>430</v>
      </c>
      <c r="B27" s="31"/>
      <c r="C27" s="31"/>
      <c r="D27" s="31"/>
      <c r="E27" s="31"/>
      <c r="F27" s="31"/>
    </row>
    <row r="28" customFormat="false" ht="15" hidden="false" customHeight="false" outlineLevel="0" collapsed="false">
      <c r="A28" s="5" t="s">
        <v>431</v>
      </c>
      <c r="B28" s="31"/>
      <c r="C28" s="31"/>
      <c r="D28" s="31"/>
      <c r="E28" s="31"/>
      <c r="F28" s="31"/>
    </row>
    <row r="29" customFormat="false" ht="23.85" hidden="false" customHeight="false" outlineLevel="0" collapsed="false">
      <c r="A29" s="5" t="s">
        <v>432</v>
      </c>
      <c r="B29" s="31"/>
      <c r="C29" s="31"/>
      <c r="D29" s="31"/>
      <c r="E29" s="31"/>
      <c r="F29" s="31"/>
    </row>
    <row r="30" customFormat="false" ht="15" hidden="false" customHeight="false" outlineLevel="0" collapsed="false">
      <c r="A30" s="5" t="s">
        <v>394</v>
      </c>
      <c r="B30" s="31"/>
      <c r="C30" s="31"/>
      <c r="D30" s="31"/>
      <c r="E30" s="31"/>
      <c r="F30" s="31"/>
    </row>
  </sheetData>
  <conditionalFormatting sqref="B12:F12">
    <cfRule type="cellIs" priority="2" operator="equal" aboveAverage="0" equalAverage="0" bottom="0" percent="0" rank="0" text="" dxfId="6">
      <formula>"Proceed"</formula>
    </cfRule>
    <cfRule type="cellIs" priority="3" operator="equal" aboveAverage="0" equalAverage="0" bottom="0" percent="0" rank="0" text="" dxfId="7">
      <formula>"Proceed with conditions"</formula>
    </cfRule>
    <cfRule type="cellIs" priority="4" operator="equal" aboveAverage="0" equalAverage="0" bottom="0" percent="0" rank="0" text="" dxfId="8">
      <formula>"Do not proceed"</formula>
    </cfRule>
    <cfRule type="cellIs" priority="5" operator="equal" aboveAverage="0" equalAverage="0" bottom="0" percent="0" rank="0" text="" dxfId="6">
      <formula>"Yes"</formula>
    </cfRule>
    <cfRule type="cellIs" priority="6" operator="equal" aboveAverage="0" equalAverage="0" bottom="0" percent="0" rank="0" text="" dxfId="8">
      <formula>"No"</formula>
    </cfRule>
  </conditionalFormatting>
  <conditionalFormatting sqref="B29:F29">
    <cfRule type="cellIs" priority="7" operator="equal" aboveAverage="0" equalAverage="0" bottom="0" percent="0" rank="0" text="" dxfId="6">
      <formula>"Proceed"</formula>
    </cfRule>
    <cfRule type="cellIs" priority="8" operator="equal" aboveAverage="0" equalAverage="0" bottom="0" percent="0" rank="0" text="" dxfId="7">
      <formula>"Proceed with conditions"</formula>
    </cfRule>
    <cfRule type="cellIs" priority="9" operator="equal" aboveAverage="0" equalAverage="0" bottom="0" percent="0" rank="0" text="" dxfId="8">
      <formula>"Do not proceed"</formula>
    </cfRule>
    <cfRule type="cellIs" priority="10" operator="equal" aboveAverage="0" equalAverage="0" bottom="0" percent="0" rank="0" text="" dxfId="6">
      <formula>"Yes"</formula>
    </cfRule>
    <cfRule type="cellIs" priority="11" operator="equal" aboveAverage="0" equalAverage="0" bottom="0" percent="0" rank="0" text="" dxfId="8">
      <formula>"No"</formula>
    </cfRule>
  </conditionalFormatting>
  <dataValidations count="15">
    <dataValidation allowBlank="true" error="Choose a value from the list (edit the Lists sheet to change the options)." errorStyle="warning" operator="between" showDropDown="false" showErrorMessage="true" showInputMessage="false" sqref="B12" type="list">
      <formula1>Lists!$H$2:$H$4</formula1>
      <formula2>0</formula2>
    </dataValidation>
    <dataValidation allowBlank="true" error="Choose a value from the list (edit the Lists sheet to change the options)." errorStyle="warning" operator="between" showDropDown="false" showErrorMessage="true" showInputMessage="false" sqref="C12" type="list">
      <formula1>Lists!$H$2:$H$4</formula1>
      <formula2>0</formula2>
    </dataValidation>
    <dataValidation allowBlank="true" error="Choose a value from the list (edit the Lists sheet to change the options)." errorStyle="warning" operator="between" showDropDown="false" showErrorMessage="true" showInputMessage="false" sqref="D12" type="list">
      <formula1>Lists!$H$2:$H$4</formula1>
      <formula2>0</formula2>
    </dataValidation>
    <dataValidation allowBlank="true" error="Choose a value from the list (edit the Lists sheet to change the options)." errorStyle="warning" operator="between" showDropDown="false" showErrorMessage="true" showInputMessage="false" sqref="E12" type="list">
      <formula1>Lists!$H$2:$H$4</formula1>
      <formula2>0</formula2>
    </dataValidation>
    <dataValidation allowBlank="true" error="Choose a value from the list (edit the Lists sheet to change the options)." errorStyle="warning" operator="between" showDropDown="false" showErrorMessage="true" showInputMessage="false" sqref="F12" type="list">
      <formula1>Lists!$H$2:$H$4</formula1>
      <formula2>0</formula2>
    </dataValidation>
    <dataValidation allowBlank="true" error="Choose a value from the list (edit the Lists sheet to change the options)." errorStyle="warning" operator="between" showDropDown="false" showErrorMessage="true" showInputMessage="false" sqref="B27" type="list">
      <formula1>Lists!$E$2:$E$4</formula1>
      <formula2>0</formula2>
    </dataValidation>
    <dataValidation allowBlank="true" error="Choose a value from the list (edit the Lists sheet to change the options)." errorStyle="warning" operator="between" showDropDown="false" showErrorMessage="true" showInputMessage="false" sqref="C27" type="list">
      <formula1>Lists!$E$2:$E$4</formula1>
      <formula2>0</formula2>
    </dataValidation>
    <dataValidation allowBlank="true" error="Choose a value from the list (edit the Lists sheet to change the options)." errorStyle="warning" operator="between" showDropDown="false" showErrorMessage="true" showInputMessage="false" sqref="D27" type="list">
      <formula1>Lists!$E$2:$E$4</formula1>
      <formula2>0</formula2>
    </dataValidation>
    <dataValidation allowBlank="true" error="Choose a value from the list (edit the Lists sheet to change the options)." errorStyle="warning" operator="between" showDropDown="false" showErrorMessage="true" showInputMessage="false" sqref="E27" type="list">
      <formula1>Lists!$E$2:$E$4</formula1>
      <formula2>0</formula2>
    </dataValidation>
    <dataValidation allowBlank="true" error="Choose a value from the list (edit the Lists sheet to change the options)." errorStyle="warning" operator="between" showDropDown="false" showErrorMessage="true" showInputMessage="false" sqref="F27" type="list">
      <formula1>Lists!$E$2:$E$4</formula1>
      <formula2>0</formula2>
    </dataValidation>
    <dataValidation allowBlank="true" error="Choose a value from the list (edit the Lists sheet to change the options)." errorStyle="warning" operator="between" showDropDown="false" showErrorMessage="true" showInputMessage="false" sqref="B29" type="list">
      <formula1>Lists!$F$2:$F$4</formula1>
      <formula2>0</formula2>
    </dataValidation>
    <dataValidation allowBlank="true" error="Choose a value from the list (edit the Lists sheet to change the options)." errorStyle="warning" operator="between" showDropDown="false" showErrorMessage="true" showInputMessage="false" sqref="C29" type="list">
      <formula1>Lists!$F$2:$F$4</formula1>
      <formula2>0</formula2>
    </dataValidation>
    <dataValidation allowBlank="true" error="Choose a value from the list (edit the Lists sheet to change the options)." errorStyle="warning" operator="between" showDropDown="false" showErrorMessage="true" showInputMessage="false" sqref="D29" type="list">
      <formula1>Lists!$F$2:$F$4</formula1>
      <formula2>0</formula2>
    </dataValidation>
    <dataValidation allowBlank="true" error="Choose a value from the list (edit the Lists sheet to change the options)." errorStyle="warning" operator="between" showDropDown="false" showErrorMessage="true" showInputMessage="false" sqref="E29" type="list">
      <formula1>Lists!$F$2:$F$4</formula1>
      <formula2>0</formula2>
    </dataValidation>
    <dataValidation allowBlank="true" error="Choose a value from the list (edit the Lists sheet to change the options)." errorStyle="warning" operator="between" showDropDown="false" showErrorMessage="true" showInputMessage="false" sqref="F29" type="list">
      <formula1>Lists!$F$2:$F$4</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7F7F7F"/>
    <pageSetUpPr fitToPage="true"/>
  </sheetPr>
  <dimension ref="A1:H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4"/>
    <col collapsed="false" customWidth="true" hidden="false" outlineLevel="0" max="2" min="2" style="0" width="16"/>
    <col collapsed="false" customWidth="true" hidden="false" outlineLevel="0" max="3" min="3" style="0" width="14"/>
    <col collapsed="false" customWidth="true" hidden="false" outlineLevel="0" max="4" min="4" style="0" width="33"/>
    <col collapsed="false" customWidth="true" hidden="false" outlineLevel="0" max="5" min="5" style="0" width="14"/>
    <col collapsed="false" customWidth="true" hidden="false" outlineLevel="0" max="6" min="6" style="0" width="25"/>
    <col collapsed="false" customWidth="true" hidden="false" outlineLevel="0" max="7" min="7" style="0" width="14"/>
    <col collapsed="false" customWidth="true" hidden="false" outlineLevel="0" max="8" min="8" style="0" width="17"/>
  </cols>
  <sheetData>
    <row r="1" customFormat="false" ht="15" hidden="false" customHeight="false" outlineLevel="0" collapsed="false">
      <c r="A1" s="77" t="s">
        <v>142</v>
      </c>
      <c r="B1" s="77" t="s">
        <v>228</v>
      </c>
      <c r="C1" s="77" t="s">
        <v>433</v>
      </c>
      <c r="D1" s="77" t="s">
        <v>434</v>
      </c>
      <c r="E1" s="77" t="s">
        <v>435</v>
      </c>
      <c r="F1" s="77" t="s">
        <v>436</v>
      </c>
      <c r="G1" s="77" t="s">
        <v>437</v>
      </c>
      <c r="H1" s="77" t="s">
        <v>438</v>
      </c>
    </row>
    <row r="2" customFormat="false" ht="15" hidden="false" customHeight="false" outlineLevel="0" collapsed="false">
      <c r="A2" s="0" t="n">
        <v>5</v>
      </c>
      <c r="B2" s="0" t="s">
        <v>439</v>
      </c>
      <c r="C2" s="0" t="s">
        <v>440</v>
      </c>
      <c r="D2" s="0" t="s">
        <v>138</v>
      </c>
      <c r="E2" s="0" t="s">
        <v>441</v>
      </c>
      <c r="F2" s="0" t="s">
        <v>442</v>
      </c>
      <c r="G2" s="0" t="s">
        <v>440</v>
      </c>
      <c r="H2" s="0" t="s">
        <v>440</v>
      </c>
    </row>
    <row r="3" customFormat="false" ht="15" hidden="false" customHeight="false" outlineLevel="0" collapsed="false">
      <c r="A3" s="0" t="n">
        <v>4</v>
      </c>
      <c r="B3" s="0" t="s">
        <v>443</v>
      </c>
      <c r="C3" s="0" t="s">
        <v>444</v>
      </c>
      <c r="D3" s="0" t="s">
        <v>445</v>
      </c>
      <c r="E3" s="0" t="s">
        <v>446</v>
      </c>
      <c r="F3" s="0" t="s">
        <v>447</v>
      </c>
      <c r="G3" s="0" t="s">
        <v>444</v>
      </c>
      <c r="H3" s="0" t="s">
        <v>444</v>
      </c>
    </row>
    <row r="4" customFormat="false" ht="15" hidden="false" customHeight="false" outlineLevel="0" collapsed="false">
      <c r="A4" s="0" t="n">
        <v>3</v>
      </c>
      <c r="B4" s="0" t="s">
        <v>448</v>
      </c>
      <c r="C4" s="0" t="s">
        <v>443</v>
      </c>
      <c r="D4" s="0" t="s">
        <v>449</v>
      </c>
      <c r="E4" s="0" t="s">
        <v>450</v>
      </c>
      <c r="F4" s="0" t="s">
        <v>451</v>
      </c>
      <c r="H4" s="0" t="s">
        <v>452</v>
      </c>
    </row>
    <row r="5" customFormat="false" ht="15" hidden="false" customHeight="false" outlineLevel="0" collapsed="false">
      <c r="A5" s="0" t="n">
        <v>2</v>
      </c>
      <c r="B5" s="0" t="s">
        <v>453</v>
      </c>
      <c r="D5" s="0" t="s">
        <v>454</v>
      </c>
    </row>
    <row r="6" customFormat="false" ht="15" hidden="false" customHeight="false" outlineLevel="0" collapsed="false">
      <c r="A6" s="0" t="n">
        <v>1</v>
      </c>
    </row>
    <row r="7" customFormat="false" ht="15" hidden="false" customHeight="false" outlineLevel="0" collapsed="false">
      <c r="A7" s="0" t="n">
        <v>0</v>
      </c>
    </row>
  </sheetData>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Company>AI Security Wiki (Nachiket Sathaye)</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category>Vendor evaluation</cp:category>
  <dcterms:created xsi:type="dcterms:W3CDTF">2026-10-17T20:26:57Z</dcterms:created>
  <dc:creator>Nachiket Sathaye</dc:creator>
  <dc:description>Copyright (c) 2026 Nachiket Sathaye. Licensed under CC BY-SA 4.0: https://creativecommons.org/licenses/by-sa/4.0/. Source: https://nachi065.github.io/AI-Security-Wiki/</dc:description>
  <cp:keywords>AI vendor evaluation AI security PoC supplier due diligence CC BY-SA 4.0</cp:keywords>
  <dc:language>en-US</dc:language>
  <cp:lastModifiedBy>Nachiket Sathaye</cp:lastModifiedBy>
  <dcterms:modified xsi:type="dcterms:W3CDTF">2026-10-17T20:26:57Z</dcterms:modified>
  <cp:revision>0</cp:revision>
  <dc:subject>Vendor-neutral AI security product evaluation scorecard built from the AI Security Wiki</dc:subject>
  <dc:title>AI Security Vendor Evaluation Scorecard</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pyright">
    <vt:lpwstr>Copyright (c) 2026 Nachiket Sathaye</vt:lpwstr>
  </property>
  <property fmtid="{D5CDD505-2E9C-101B-9397-08002B2CF9AE}" pid="3" name="License">
    <vt:lpwstr>CC BY-SA 4.0</vt:lpwstr>
  </property>
  <property fmtid="{D5CDD505-2E9C-101B-9397-08002B2CF9AE}" pid="4" name="License URL">
    <vt:lpwstr>https://creativecommons.org/licenses/by-sa/4.0/</vt:lpwstr>
  </property>
  <property fmtid="{D5CDD505-2E9C-101B-9397-08002B2CF9AE}" pid="5" name="Source">
    <vt:lpwstr>https://nachi065.github.io/AI-Security-Wiki/</vt:lpwstr>
  </property>
</Properties>
</file>