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README" sheetId="1" state="visible" r:id="rId3"/>
    <sheet name="License" sheetId="2" state="visible" r:id="rId4"/>
    <sheet name="Summary" sheetId="3" state="visible" r:id="rId5"/>
    <sheet name="Audit Plan" sheetId="4" state="visible" r:id="rId6"/>
    <sheet name="Control Tests" sheetId="5" state="visible" r:id="rId7"/>
    <sheet name="Regional Tests" sheetId="6" state="visible" r:id="rId8"/>
    <sheet name="Evidence Requests" sheetId="7" state="visible" r:id="rId9"/>
    <sheet name="Findings Log" sheetId="8" state="visible" r:id="rId10"/>
    <sheet name="Exception Register" sheetId="9" state="visible" r:id="rId11"/>
    <sheet name="ISO 42001 Readiness" sheetId="10" state="visible" r:id="rId12"/>
    <sheet name="Lists" sheetId="11" state="visible" r:id="rId13"/>
  </sheets>
  <definedNames>
    <definedName function="false" hidden="false" localSheetId="4" name="_xlnm.Print_Titles" vbProcedure="false">'Control Tests'!$1:$5</definedName>
    <definedName function="false" hidden="true" localSheetId="4" name="_xlnm._FilterDatabase" vbProcedure="false">'Control Tests'!$A$4:$Z$50</definedName>
    <definedName function="false" hidden="true" localSheetId="6" name="_xlnm._FilterDatabase" vbProcedure="false">'Evidence Requests'!$A$4:$M$102</definedName>
    <definedName function="false" hidden="true" localSheetId="5" name="_xlnm._FilterDatabase" vbProcedure="false">'Regional Tests'!$A$4:$J$90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<sst xmlns="http://schemas.openxmlformats.org/spreadsheetml/2006/main" count="1985" uniqueCount="1166">
  <si>
    <t xml:space="preserve">AI Security Audit and Evidence Checklist</t>
  </si>
  <si>
    <t xml:space="preserve">Built from the AI Security Wiki (https://nachi065.github.io/AI-Security-Wiki/) on 29 October 2026. Version 1.5.</t>
  </si>
  <si>
    <t xml:space="preserve">Read first</t>
  </si>
  <si>
    <t xml:space="preserve">What this is</t>
  </si>
  <si>
    <t xml:space="preserve">An audit workbook for AI security controls: tests for all 46 wiki controls with their evidence and audit procedures, the wiki's GCC and EU audit checklists and evidence registers, a findings log, an exception register and ISO/IEC 42001 certification readiness.</t>
  </si>
  <si>
    <t xml:space="preserve">Not legal advice</t>
  </si>
  <si>
    <t xml:space="preserve">The GCC and EU checklists and registers say their regional criteria come from secondary sources and must be verified. The Summary keeps the wiki's limitation line.</t>
  </si>
  <si>
    <t xml:space="preserve">Defaults to agree</t>
  </si>
  <si>
    <t xml:space="preserve">The regional selection and the due-soon window on Audit Plan are workbook defaults (orange). The 30-day expiry warning on exceptions is a workbook default.</t>
  </si>
  <si>
    <t xml:space="preserve">How to use</t>
  </si>
  <si>
    <t xml:space="preserve">1. Audit Plan</t>
  </si>
  <si>
    <t xml:space="preserve">Record the audit, scope and period, and choose the regional checklists.</t>
  </si>
  <si>
    <t xml:space="preserve">2. Evidence Requests</t>
  </si>
  <si>
    <t xml:space="preserve">Request evidence, record due and received dates. Status shows what is overdue.</t>
  </si>
  <si>
    <t xml:space="preserve">3. Control Tests</t>
  </si>
  <si>
    <t xml:space="preserve">For each in-scope control, follow the audit test procedure, record the sample size, result and evidence, and check the six evidence quality criteria.</t>
  </si>
  <si>
    <t xml:space="preserve">4. Regional Tests</t>
  </si>
  <si>
    <t xml:space="preserve">Work through the GCC and/or EU T08 tests.</t>
  </si>
  <si>
    <t xml:space="preserve">5. Findings Log</t>
  </si>
  <si>
    <t xml:space="preserve">Raise a finding for every P or I result and enter its ID on the test row.</t>
  </si>
  <si>
    <t xml:space="preserve">6. Exception Register</t>
  </si>
  <si>
    <t xml:space="preserve">Record approved exceptions; the expiry check flags missing fields and expired exceptions.</t>
  </si>
  <si>
    <t xml:space="preserve">7. Summary</t>
  </si>
  <si>
    <t xml:space="preserve">E, P, I and N totals, evidence status, open findings and exceptions for the audit report.</t>
  </si>
  <si>
    <t xml:space="preserve">Colour legend</t>
  </si>
  <si>
    <t xml:space="preserve">Yellow cells</t>
  </si>
  <si>
    <t xml:space="preserve">Enter or choose a value.</t>
  </si>
  <si>
    <t xml:space="preserve">Grey cells</t>
  </si>
  <si>
    <t xml:space="preserve">Calculated. Do not overwrite.</t>
  </si>
  <si>
    <t xml:space="preserve">White cells</t>
  </si>
  <si>
    <t xml:space="preserve">Copied from the wiki.</t>
  </si>
  <si>
    <t xml:space="preserve">Orange cells (Audit Plan)</t>
  </si>
  <si>
    <t xml:space="preserve">Workbook defaults awaiting agreement.</t>
  </si>
  <si>
    <t xml:space="preserve">Sheets</t>
  </si>
  <si>
    <t xml:space="preserve">Summary</t>
  </si>
  <si>
    <t xml:space="preserve">Results, evidence status, findings and exceptions.</t>
  </si>
  <si>
    <t xml:space="preserve">Audit Plan</t>
  </si>
  <si>
    <t xml:space="preserve">Scope, region, result scale and evidence quality criteria.</t>
  </si>
  <si>
    <t xml:space="preserve">Control Tests</t>
  </si>
  <si>
    <t xml:space="preserve">46 wiki controls with evidence, audit test, owners and result.</t>
  </si>
  <si>
    <t xml:space="preserve">Regional Tests</t>
  </si>
  <si>
    <t xml:space="preserve">GCC and EU T08 audit checklists.</t>
  </si>
  <si>
    <t xml:space="preserve">Evidence Requests</t>
  </si>
  <si>
    <t xml:space="preserve">GCC and EU evidence registers plus blank rows.</t>
  </si>
  <si>
    <t xml:space="preserve">Findings Log</t>
  </si>
  <si>
    <t xml:space="preserve">Findings, owners, due dates and verification.</t>
  </si>
  <si>
    <t xml:space="preserve">Exception Register</t>
  </si>
  <si>
    <t xml:space="preserve">The wiki's exception fields with expiry checks.</t>
  </si>
  <si>
    <t xml:space="preserve">ISO 42001 Readiness</t>
  </si>
  <si>
    <t xml:space="preserve">What ISO/IEC 42006 asks of certification bodies, and the wiki evidence to prepare.</t>
  </si>
  <si>
    <t xml:space="preserve">Lists</t>
  </si>
  <si>
    <t xml:space="preserve">Dropdown values.</t>
  </si>
  <si>
    <t xml:space="preserve">License</t>
  </si>
  <si>
    <t xml:space="preserve">Copyright, CC BY-SA 4.0 notice, how to credit, ShareAlike, disclaimer and third-party material.</t>
  </si>
  <si>
    <t xml:space="preserve">Sources (AI Security Wiki pages)</t>
  </si>
  <si>
    <t xml:space="preserve">https://nachi065.github.io/AI-Security-Wiki/06_Testing_and_Assurance/14_AI_Security_Audit_and_Evidence_Checklist.html</t>
  </si>
  <si>
    <t xml:space="preserve">AI Security Control Objectives Library</t>
  </si>
  <si>
    <t xml:space="preserve">https://nachi065.github.io/AI-Security-Wiki/03_Control_Library/03_AI_Security_Control_Objectives_Library.html</t>
  </si>
  <si>
    <t xml:space="preserve">GCC Evidence Register</t>
  </si>
  <si>
    <t xml:space="preserve">https://nachi065.github.io/AI-Security-Wiki/11_GCC_AI_Compliance/08_Evidence_Register.html</t>
  </si>
  <si>
    <t xml:space="preserve">GCC T08 AI Audit Checklist</t>
  </si>
  <si>
    <t xml:space="preserve">https://nachi065.github.io/AI-Security-Wiki/11_GCC_AI_Compliance/T08_Audit_Checklist.html</t>
  </si>
  <si>
    <t xml:space="preserve">EU Evidence Register</t>
  </si>
  <si>
    <t xml:space="preserve">https://nachi065.github.io/AI-Security-Wiki/12_EU_AI_Compliance/08_Evidence_Register.html</t>
  </si>
  <si>
    <t xml:space="preserve">EU T08 AI Audit Checklist</t>
  </si>
  <si>
    <t xml:space="preserve">https://nachi065.github.io/AI-Security-Wiki/12_EU_AI_Compliance/T08_Audit_Checklist.html</t>
  </si>
  <si>
    <t xml:space="preserve">AI Security Audit and Evidence Checklist Copyright (c) 2026 Nachiket Sathaye and Ankush Jain. Licensed under CC BY-SA 4.0 (https://creativecommons.org/licenses/by-sa/4.0/). See the License sheet for credit, ShareAlike and third-party terms.</t>
  </si>
  <si>
    <t xml:space="preserve">AI Security Audit and Evidence Checklist, version 1.5, 29 October 2026</t>
  </si>
  <si>
    <t xml:space="preserve">License notice</t>
  </si>
  <si>
    <t xml:space="preserve">Work</t>
  </si>
  <si>
    <t xml:space="preserve">Copyright</t>
  </si>
  <si>
    <t xml:space="preserve">Copyright (c) 2026 Nachiket Sathaye and Ankush Jain.</t>
  </si>
  <si>
    <t xml:space="preserve">This work, AI Security Audit and Evidence Checklist, is licensed under the Creative Commons Attribution-ShareAlike 4.0 International License (CC BY-SA 4.0).</t>
  </si>
  <si>
    <t xml:space="preserve">License summary (deed)</t>
  </si>
  <si>
    <t xml:space="preserve">https://creativecommons.org/licenses/by-sa/4.0/</t>
  </si>
  <si>
    <t xml:space="preserve">Full legal code</t>
  </si>
  <si>
    <t xml:space="preserve">https://creativecommons.org/licenses/by-sa/4.0/legalcode.en</t>
  </si>
  <si>
    <t xml:space="preserve">Source</t>
  </si>
  <si>
    <t xml:space="preserve">https://nachi065.github.io/AI-Security-Wiki/</t>
  </si>
  <si>
    <t xml:space="preserve">Repository</t>
  </si>
  <si>
    <t xml:space="preserve">https://github.com/nachi065/AI-Security-Wiki</t>
  </si>
  <si>
    <t xml:space="preserve">How to credit this work</t>
  </si>
  <si>
    <t xml:space="preserve">Credit line</t>
  </si>
  <si>
    <t xml:space="preserve">"AI Security Audit and Evidence Checklist" by Nachiket Sathaye and Ankush Jain, AI Security Wiki (https://nachi065.github.io/AI-Security-Wiki/), licensed under CC BY-SA 4.0 (https://creativecommons.org/licenses/by-sa/4.0/).</t>
  </si>
  <si>
    <t xml:space="preserve">If you change it</t>
  </si>
  <si>
    <t xml:space="preserve">Say that you changed it and keep earlier change notes, for example: "Adapted from AI Security Audit and Evidence Checklist by Nachiket Sathaye and Ankush Jain (https://nachi065.github.io/AI-Security-Wiki/), CC BY-SA 4.0. Changes: added our own audit results and evidence."</t>
  </si>
  <si>
    <t xml:space="preserve">Keep these notices</t>
  </si>
  <si>
    <t xml:space="preserve">Keep the copyright notice, this license notice, the disclaimer below and the third-party credits when you share the workbook or a copy of it.</t>
  </si>
  <si>
    <t xml:space="preserve">ShareAlike</t>
  </si>
  <si>
    <t xml:space="preserve">Adapted versions</t>
  </si>
  <si>
    <t xml:space="preserve">If you remix, transform or build on this workbook and share the result, you must license your contributions under CC BY-SA 4.0, a later version of CC BY-SA, or a BY-SA Compatible License listed by Creative Commons at https://creativecommons.org/compatiblelicenses.</t>
  </si>
  <si>
    <t xml:space="preserve">No extra restrictions</t>
  </si>
  <si>
    <t xml:space="preserve">You may not add terms, or apply technical measures such as DRM, that stop others from doing what the license allows.</t>
  </si>
  <si>
    <t xml:space="preserve">Disclaimer</t>
  </si>
  <si>
    <t xml:space="preserve">As-is</t>
  </si>
  <si>
    <t xml:space="preserve">The workbook is offered as-is, without warranties of any kind, and the licensor is not liable for its use, as set out in Section 5 of the license. It is not legal, audit or professional advice. Its examples are illustrative, and its framework and regulatory references are the wiki's own and should be checked against each source.</t>
  </si>
  <si>
    <t xml:space="preserve">Third-party material</t>
  </si>
  <si>
    <t xml:space="preserve">Frameworks and standards</t>
  </si>
  <si>
    <t xml:space="preserve">Framework names, identifiers and short item titles (for example ISO/IEC, NIST, OWASP, MITRE ATLAS, CIS, AICPA SOC 2, FINOS, OECD and laws and regulations) are cited for reference and mapping only. They belong to their owners and are not licensed by this notice. Read the original documents under their own terms.</t>
  </si>
  <si>
    <t xml:space="preserve">Trademarks</t>
  </si>
  <si>
    <t xml:space="preserve">Names and marks of standards bodies and organizations belong to their owners. The license does not grant trademark rights (Section 2(b)(2)).</t>
  </si>
  <si>
    <t xml:space="preserve">Other terms</t>
  </si>
  <si>
    <t xml:space="preserve">To use this workbook under terms other than CC BY-SA 4.0, contact the author through https://github.com/nachi065/AI-Security-Wiki.</t>
  </si>
  <si>
    <t xml:space="preserve">Audit Summary</t>
  </si>
  <si>
    <t xml:space="preserve">Calculated from the other sheets. Total tests: E, P, I and N counts as on the wiki T08 summary.</t>
  </si>
  <si>
    <t xml:space="preserve">Results</t>
  </si>
  <si>
    <t xml:space="preserve">E</t>
  </si>
  <si>
    <t xml:space="preserve">P</t>
  </si>
  <si>
    <t xml:space="preserve">I</t>
  </si>
  <si>
    <t xml:space="preserve">N</t>
  </si>
  <si>
    <t xml:space="preserve">Not yet tested</t>
  </si>
  <si>
    <t xml:space="preserve">Control tests</t>
  </si>
  <si>
    <t xml:space="preserve">Regional tests</t>
  </si>
  <si>
    <t xml:space="preserve">Total</t>
  </si>
  <si>
    <t xml:space="preserve">Evidence requests (in scope)</t>
  </si>
  <si>
    <t xml:space="preserve">Received</t>
  </si>
  <si>
    <t xml:space="preserve">Requested</t>
  </si>
  <si>
    <t xml:space="preserve">Due soon</t>
  </si>
  <si>
    <t xml:space="preserve">Overdue</t>
  </si>
  <si>
    <t xml:space="preserve">Not requested</t>
  </si>
  <si>
    <t xml:space="preserve">Findings</t>
  </si>
  <si>
    <t xml:space="preserve">Severity</t>
  </si>
  <si>
    <t xml:space="preserve">Open (not closed or accepted)</t>
  </si>
  <si>
    <t xml:space="preserve">Closed</t>
  </si>
  <si>
    <t xml:space="preserve">High</t>
  </si>
  <si>
    <t xml:space="preserve">Medium</t>
  </si>
  <si>
    <t xml:space="preserve">Low</t>
  </si>
  <si>
    <t xml:space="preserve">Exceptions and control evidence</t>
  </si>
  <si>
    <t xml:space="preserve">Exceptions expired</t>
  </si>
  <si>
    <t xml:space="preserve">Exceptions expiring within 30 days</t>
  </si>
  <si>
    <t xml:space="preserve">Exceptions incomplete</t>
  </si>
  <si>
    <t xml:space="preserve">Controls rated E with all 6 quality criteria met</t>
  </si>
  <si>
    <t xml:space="preserve">Controls rated E needing an evidence ref</t>
  </si>
  <si>
    <t xml:space="preserve">Top findings and limitations</t>
  </si>
  <si>
    <t xml:space="preserve">Top findings</t>
  </si>
  <si>
    <t xml:space="preserve">Limitations</t>
  </si>
  <si>
    <t xml:space="preserve">Criteria summarised from secondary sources; no legal opinion.</t>
  </si>
  <si>
    <t xml:space="preserve">Scope of this audit. Choose which regional checklists apply; out-of-scope rows show "Not in scope".</t>
  </si>
  <si>
    <t xml:space="preserve">Audit</t>
  </si>
  <si>
    <t xml:space="preserve">Notes</t>
  </si>
  <si>
    <t xml:space="preserve">Audit name</t>
  </si>
  <si>
    <t xml:space="preserve">AI system(s) in scope</t>
  </si>
  <si>
    <t xml:space="preserve">Period covered</t>
  </si>
  <si>
    <t xml:space="preserve">Lead auditor</t>
  </si>
  <si>
    <t xml:space="preserve">Audit team and technical experts</t>
  </si>
  <si>
    <t xml:space="preserve">Criteria in scope (and their verification status)</t>
  </si>
  <si>
    <t xml:space="preserve">Regional checklists to include</t>
  </si>
  <si>
    <t xml:space="preserve">GCC and EU</t>
  </si>
  <si>
    <t xml:space="preserve">Fieldwork start</t>
  </si>
  <si>
    <t xml:space="preserve">Fieldwork end</t>
  </si>
  <si>
    <t xml:space="preserve">Report due</t>
  </si>
  <si>
    <t xml:space="preserve">Due-soon window for evidence requests (days)</t>
  </si>
  <si>
    <t xml:space="preserve">Result scale (wiki T08)</t>
  </si>
  <si>
    <t xml:space="preserve">E - Effective</t>
  </si>
  <si>
    <t xml:space="preserve">Control designed and operating as intended in the period.</t>
  </si>
  <si>
    <t xml:space="preserve">P - Partially effective</t>
  </si>
  <si>
    <t xml:space="preserve">Control works in part; finding raised.</t>
  </si>
  <si>
    <t xml:space="preserve">I - Ineffective</t>
  </si>
  <si>
    <t xml:space="preserve">Control missing or not operating; finding raised.</t>
  </si>
  <si>
    <t xml:space="preserve">N - Not tested</t>
  </si>
  <si>
    <t xml:space="preserve">Not tested in this audit; state why.</t>
  </si>
  <si>
    <t xml:space="preserve">Evidence quality criteria (wiki): evidence should be</t>
  </si>
  <si>
    <t xml:space="preserve">Exportable</t>
  </si>
  <si>
    <t xml:space="preserve">Timestamped</t>
  </si>
  <si>
    <t xml:space="preserve">Attributable to user, device or application where applicable</t>
  </si>
  <si>
    <t xml:space="preserve">Linked to a policy or control ID</t>
  </si>
  <si>
    <t xml:space="preserve">Retained according to approved retention requirements</t>
  </si>
  <si>
    <t xml:space="preserve">Sufficient for incident reconstruction and audit sampling</t>
  </si>
  <si>
    <t xml:space="preserve">One row per wiki control. Evidence, audit test, owner and frequency come from the Control Objectives Library; evidence owner from the Audit and Evidence Checklist.</t>
  </si>
  <si>
    <t xml:space="preserve">Control ID</t>
  </si>
  <si>
    <t xml:space="preserve">Control</t>
  </si>
  <si>
    <t xml:space="preserve">Control Area</t>
  </si>
  <si>
    <t xml:space="preserve">Tier</t>
  </si>
  <si>
    <t xml:space="preserve">Evidence Required</t>
  </si>
  <si>
    <t xml:space="preserve">Audit Test Procedure</t>
  </si>
  <si>
    <t xml:space="preserve">Control Owner</t>
  </si>
  <si>
    <t xml:space="preserve">Evidence Owner</t>
  </si>
  <si>
    <t xml:space="preserve">Review Frequency</t>
  </si>
  <si>
    <t xml:space="preserve">In Scope</t>
  </si>
  <si>
    <t xml:space="preserve">Sample Size</t>
  </si>
  <si>
    <t xml:space="preserve">Result</t>
  </si>
  <si>
    <t xml:space="preserve">Evidence Ref</t>
  </si>
  <si>
    <t xml:space="preserve">Evidence Collection Date</t>
  </si>
  <si>
    <t xml:space="preserve">Attributable</t>
  </si>
  <si>
    <t xml:space="preserve">Linked to control ID</t>
  </si>
  <si>
    <t xml:space="preserve">Retained</t>
  </si>
  <si>
    <t xml:space="preserve">Sufficient to reconstruct</t>
  </si>
  <si>
    <t xml:space="preserve">Quality Criteria Met</t>
  </si>
  <si>
    <t xml:space="preserve">Finding ID</t>
  </si>
  <si>
    <t xml:space="preserve">Auditor Notes</t>
  </si>
  <si>
    <t xml:space="preserve">Status</t>
  </si>
  <si>
    <t xml:space="preserve">Assurance Stage</t>
  </si>
  <si>
    <t xml:space="preserve">Deployment Model</t>
  </si>
  <si>
    <t xml:space="preserve">AI-CTRL-001</t>
  </si>
  <si>
    <t xml:space="preserve">AI Discovery</t>
  </si>
  <si>
    <t xml:space="preserve">Discovery and Workforce AI Use</t>
  </si>
  <si>
    <t xml:space="preserve">Baseline</t>
  </si>
  <si>
    <t xml:space="preserve">AI service inventory; usage dashboard; user and device reports; classification of each service.</t>
  </si>
  <si>
    <t xml:space="preserve">Seed a known set of approved and unapproved AI tools in a test group and compare the discovered inventory with ground truth. Confirm new tools appear within the stated interval.</t>
  </si>
  <si>
    <t xml:space="preserve">Security Engineering</t>
  </si>
  <si>
    <t xml:space="preserve">Quarterly</t>
  </si>
  <si>
    <t xml:space="preserve">Yes</t>
  </si>
  <si>
    <t xml:space="preserve">Discovery</t>
  </si>
  <si>
    <t xml:space="preserve">All</t>
  </si>
  <si>
    <t xml:space="preserve">AI-CTRL-002</t>
  </si>
  <si>
    <t xml:space="preserve">Prompt Inspection</t>
  </si>
  <si>
    <t xml:space="preserve">Prompt detection logs; policy outcomes; sampled test results by data type.</t>
  </si>
  <si>
    <t xml:space="preserve">Submit a labelled set of sensitive and benign prompts through each channel. Measure detection rate and false positives, and confirm each detection is logged with user, device and destination.</t>
  </si>
  <si>
    <t xml:space="preserve">AI Security Team</t>
  </si>
  <si>
    <t xml:space="preserve">Implementation</t>
  </si>
  <si>
    <t xml:space="preserve">AI-CTRL-003</t>
  </si>
  <si>
    <t xml:space="preserve">File Upload Protection</t>
  </si>
  <si>
    <t xml:space="preserve">Advanced</t>
  </si>
  <si>
    <t xml:space="preserve">Upload block and warn logs; classification policy; file type coverage matrix.</t>
  </si>
  <si>
    <t xml:space="preserve">Upload labelled test files of each supported type to approved and unapproved services. Confirm the expected action and log entry for each.</t>
  </si>
  <si>
    <t xml:space="preserve">DLP Team</t>
  </si>
  <si>
    <t xml:space="preserve">AI-CTRL-004</t>
  </si>
  <si>
    <t xml:space="preserve">IDE AI Governance</t>
  </si>
  <si>
    <t xml:space="preserve">IDE assistant inventory; secret and source code detection events; repository policy; developer rules.</t>
  </si>
  <si>
    <t xml:space="preserve">Send seeded secrets and marked source code through each approved assistant. Confirm detection, policy action and attribution. Confirm an unapproved extension is discovered.</t>
  </si>
  <si>
    <t xml:space="preserve">DevSecOps</t>
  </si>
  <si>
    <t xml:space="preserve">AI-CTRL-005</t>
  </si>
  <si>
    <t xml:space="preserve">Runtime AI Security</t>
  </si>
  <si>
    <t xml:space="preserve">Application Runtime</t>
  </si>
  <si>
    <t xml:space="preserve">Prompt injection test reports; runtime logs; guardrail configuration; bypass test results.</t>
  </si>
  <si>
    <t xml:space="preserve">Run the prompt injection and jailbreak cases with the control disabled and then enabled. Record attack success rate in both states against the agreed threshold.</t>
  </si>
  <si>
    <t xml:space="preserve">AppSec</t>
  </si>
  <si>
    <t xml:space="preserve">Before each release and quarterly</t>
  </si>
  <si>
    <t xml:space="preserve">AI-CTRL-006</t>
  </si>
  <si>
    <t xml:space="preserve">Agent Governance</t>
  </si>
  <si>
    <t xml:space="preserve">Agents and Tools</t>
  </si>
  <si>
    <t xml:space="preserve">Agent registry; tool access logs; delegation maps; shadow agent reports.</t>
  </si>
  <si>
    <t xml:space="preserve">Deploy registered and unregistered test agents. Confirm the unregistered agents are detected, and that owner, tools and data scope are correct for the registered ones.</t>
  </si>
  <si>
    <t xml:space="preserve">AI Platform Team</t>
  </si>
  <si>
    <t xml:space="preserve">Design</t>
  </si>
  <si>
    <t xml:space="preserve">AI-CTRL-007</t>
  </si>
  <si>
    <t xml:space="preserve">Data Sovereignty</t>
  </si>
  <si>
    <t xml:space="preserve">Governance and Compliance</t>
  </si>
  <si>
    <t xml:space="preserve">Residency attestation; retention configuration; training exclusion terms; administrative access logs.</t>
  </si>
  <si>
    <t xml:space="preserve">Trace a test prompt and upload end to end and verify processing and storage locations against the approved list. Verify retention settings by checking that expired records are gone.</t>
  </si>
  <si>
    <t xml:space="preserve">GRC / Legal</t>
  </si>
  <si>
    <t xml:space="preserve">Annually and on vendor change</t>
  </si>
  <si>
    <t xml:space="preserve">Cloud</t>
  </si>
  <si>
    <t xml:space="preserve">AI-CTRL-008</t>
  </si>
  <si>
    <t xml:space="preserve">Auditability</t>
  </si>
  <si>
    <t xml:space="preserve">Detection and Response</t>
  </si>
  <si>
    <t xml:space="preserve">Exportable audit records; log schema; retention policy; sample reconstruction.</t>
  </si>
  <si>
    <t xml:space="preserve">Pick a completed test interaction and reconstruct it from logs alone: who, what was sent, what was retrieved, what the model returned and what action followed.</t>
  </si>
  <si>
    <t xml:space="preserve">Semi-annually</t>
  </si>
  <si>
    <t xml:space="preserve">Platform</t>
  </si>
  <si>
    <t xml:space="preserve">AI-CTRL-009</t>
  </si>
  <si>
    <t xml:space="preserve">SOC Integration</t>
  </si>
  <si>
    <t xml:space="preserve">SIEM event IDs; parser mapping; detection rules; runbooks; alert samples.</t>
  </si>
  <si>
    <t xml:space="preserve">Trigger each AI event type in the lab and confirm it arrives in the SIEM within the stated time, parses correctly and raises the expected alert.</t>
  </si>
  <si>
    <t xml:space="preserve">SOC</t>
  </si>
  <si>
    <t xml:space="preserve">Production</t>
  </si>
  <si>
    <t xml:space="preserve">AI-CTRL-010</t>
  </si>
  <si>
    <t xml:space="preserve">Policy Enforcement</t>
  </si>
  <si>
    <t xml:space="preserve">Policy configuration; action logs by type; exception register; bypass test results.</t>
  </si>
  <si>
    <t xml:space="preserve">For each policy action, run a matching test and confirm the action and log entry. Attempt documented bypass methods and record the result.</t>
  </si>
  <si>
    <t xml:space="preserve">AI-CTRL-011</t>
  </si>
  <si>
    <t xml:space="preserve">AI Use-Case Registry and Risk Tiering</t>
  </si>
  <si>
    <t xml:space="preserve">Use-case registry; intake and approval records; tiering criteria; re-tiering history; rule that restricts unlisted AI and records of its enforcement.</t>
  </si>
  <si>
    <t xml:space="preserve">Sample use cases in production and confirm each has a registry entry, an owner and a tier consistent with the criteria. Sample registry entries and confirm they match what is deployed.</t>
  </si>
  <si>
    <t xml:space="preserve">AI Governance Lead</t>
  </si>
  <si>
    <t xml:space="preserve">AI-CTRL-012</t>
  </si>
  <si>
    <t xml:space="preserve">AI Policy, Roles and Acceptable Use</t>
  </si>
  <si>
    <t xml:space="preserve">Approved policy; board-approved AI strategy and risk appetite with its review record; roles and responsibilities record; governance decision log; policy-to-control mapping; training and acknowledgement records; policy alignment record; employment and contractor terms covering AI use.</t>
  </si>
  <si>
    <t xml:space="preserve">Select policy statements and trace each to a control and to evidence that it operates. Confirm the policy was reviewed within its cycle.</t>
  </si>
  <si>
    <t xml:space="preserve">GRC</t>
  </si>
  <si>
    <t xml:space="preserve">Annually</t>
  </si>
  <si>
    <t xml:space="preserve">AI-CTRL-013</t>
  </si>
  <si>
    <t xml:space="preserve">Privacy and Regulatory Compliance</t>
  </si>
  <si>
    <t xml:space="preserve">Impact assessments; records of processing; data subject request tests; evidence exports.</t>
  </si>
  <si>
    <t xml:space="preserve">Run a data subject access and deletion request against a test identity and confirm the data is found and removed across prompts, logs, indexes and memory.</t>
  </si>
  <si>
    <t xml:space="preserve">Privacy Office / Legal</t>
  </si>
  <si>
    <t xml:space="preserve">Annually and on material change</t>
  </si>
  <si>
    <t xml:space="preserve">AI-CTRL-014</t>
  </si>
  <si>
    <t xml:space="preserve">Third-Party and Vendor AI Assurance</t>
  </si>
  <si>
    <t xml:space="preserve">Vendor assessments; contract clauses; sub-processor list; model change notices; exit return or deletion confirmation.</t>
  </si>
  <si>
    <t xml:space="preserve">Sample AI vendors in use and confirm each has a current assessment and the required contract terms. Confirm the last model or terms change triggered a review.</t>
  </si>
  <si>
    <t xml:space="preserve">Procurement / GRC</t>
  </si>
  <si>
    <t xml:space="preserve">AI-CTRL-015</t>
  </si>
  <si>
    <t xml:space="preserve">Human and Agent Identity</t>
  </si>
  <si>
    <t xml:space="preserve">Identity and Access</t>
  </si>
  <si>
    <t xml:space="preserve">Identity registry; sponsor records; recertification results; orphaned identity report.</t>
  </si>
  <si>
    <t xml:space="preserve">Sample agent identities and confirm each has a sponsor and a current recertification. Remove a test sponsor and confirm the agent identity is flagged.</t>
  </si>
  <si>
    <t xml:space="preserve">IAM Team</t>
  </si>
  <si>
    <t xml:space="preserve">AI-CTRL-016</t>
  </si>
  <si>
    <t xml:space="preserve">Least Privilege and Scoped Credentials</t>
  </si>
  <si>
    <t xml:space="preserve">Permission maps; token scope configuration; access review records; drift reports.</t>
  </si>
  <si>
    <t xml:space="preserve">Have a test agent attempt a tool or resource outside its scope and confirm it is denied and logged. Confirm credentials expire as configured.</t>
  </si>
  <si>
    <t xml:space="preserve">AI-CTRL-017</t>
  </si>
  <si>
    <t xml:space="preserve">Data Protection in AI Pipelines</t>
  </si>
  <si>
    <t xml:space="preserve">Data and Retrieval</t>
  </si>
  <si>
    <t xml:space="preserve">Data flow diagrams; classification and masking rules; tenant isolation tests; lineage records.</t>
  </si>
  <si>
    <t xml:space="preserve">Send labelled sensitive records through the pipeline and confirm masking at each stage. Attempt to read another tenant's data through the AI interface.</t>
  </si>
  <si>
    <t xml:space="preserve">Data Owner / Security Engineering</t>
  </si>
  <si>
    <t xml:space="preserve">AI-CTRL-018</t>
  </si>
  <si>
    <t xml:space="preserve">Retrieval Access Control</t>
  </si>
  <si>
    <t xml:space="preserve">Permission test results; retrieval logs with source documents; propagation timing.</t>
  </si>
  <si>
    <t xml:space="preserve">Query as users with different entitlements and confirm restricted documents are never retrieved. Revoke access to a document and measure how long it remains retrievable.</t>
  </si>
  <si>
    <t xml:space="preserve">Application Owner</t>
  </si>
  <si>
    <t xml:space="preserve">AI-CTRL-019</t>
  </si>
  <si>
    <t xml:space="preserve">Knowledge Base Integrity</t>
  </si>
  <si>
    <t xml:space="preserve">Ingestion access list; provenance records; ingestion scan results; removal test.</t>
  </si>
  <si>
    <t xml:space="preserve">Add a document with a planted instruction and a false fact through each ingestion path. Confirm it is detected or neutralized, and that it can be traced and removed.</t>
  </si>
  <si>
    <t xml:space="preserve">AI-CTRL-020</t>
  </si>
  <si>
    <t xml:space="preserve">Output Handling</t>
  </si>
  <si>
    <t xml:space="preserve">Output validation rules; response inspection logs; injection test results.</t>
  </si>
  <si>
    <t xml:space="preserve">Induce the model to emit script, markup and command payloads and confirm none executes downstream. Confirm sensitive data in a response is detected.</t>
  </si>
  <si>
    <t xml:space="preserve">AI-CTRL-021</t>
  </si>
  <si>
    <t xml:space="preserve">Multimodal and Voice Input Security</t>
  </si>
  <si>
    <t xml:space="preserve">Modality coverage matrix; detection results by modality; recording retention configuration.</t>
  </si>
  <si>
    <t xml:space="preserve">Submit images, documents and audio carrying sensitive data and hidden instructions. Compare detection with the text-channel result for the same content.</t>
  </si>
  <si>
    <t xml:space="preserve">AI-CTRL-022</t>
  </si>
  <si>
    <t xml:space="preserve">Deterministic Action Authorization</t>
  </si>
  <si>
    <t xml:space="preserve">Policy rules; allow and deny logs; architecture review record.</t>
  </si>
  <si>
    <t xml:space="preserve">Instruct a test agent, through injected content, to make a call the policy forbids. Confirm the enforcement point denies it regardless of what the model outputs.</t>
  </si>
  <si>
    <t xml:space="preserve">Security Architecture</t>
  </si>
  <si>
    <t xml:space="preserve">AI-CTRL-023</t>
  </si>
  <si>
    <t xml:space="preserve">Human Approval for Sensitive Actions</t>
  </si>
  <si>
    <t xml:space="preserve">List of gated actions; approval logs with parameters shown; rejection samples.</t>
  </si>
  <si>
    <t xml:space="preserve">Trigger a gated action and confirm it does not run without approval. Confirm the approver sees the real parameters and that the decision is logged.</t>
  </si>
  <si>
    <t xml:space="preserve">AI-CTRL-024</t>
  </si>
  <si>
    <t xml:space="preserve">Tool and MCP Server Governance</t>
  </si>
  <si>
    <t xml:space="preserve">Tool and MCP server registry; allow-list configuration; change detection alerts.</t>
  </si>
  <si>
    <t xml:space="preserve">Connect an unlisted tool server and confirm it is blocked. Change the description of an approved tool and confirm the change is detected before use.</t>
  </si>
  <si>
    <t xml:space="preserve">AI-CTRL-025</t>
  </si>
  <si>
    <t xml:space="preserve">AI Containment and Kill Switch</t>
  </si>
  <si>
    <t xml:space="preserve">Kill switch procedure; register of kill switches for high-risk use cases with owners, triggers and fallbacks; test records with timings; task limits configuration.</t>
  </si>
  <si>
    <t xml:space="preserve">Start a long-running test agent and stop it. Measure the time until no further actions occur and credentials are invalid. Sample high-risk use cases and confirm each has a kill switch, a fallback and a test within the last year; suspend one model in the lab and confirm decisions route to the fallback.</t>
  </si>
  <si>
    <t xml:space="preserve">AI Platform Team / SOC</t>
  </si>
  <si>
    <t xml:space="preserve">AI-CTRL-026</t>
  </si>
  <si>
    <t xml:space="preserve">Agent Memory and Context Integrity</t>
  </si>
  <si>
    <t xml:space="preserve">Memory isolation tests; memory provenance records; purge procedure and test; memory store inventory with owners; memory write policy and enforcement results; access and erasure request records that cover memory.</t>
  </si>
  <si>
    <t xml:space="preserve">Plant an instruction in memory through untrusted content and confirm it does not affect a later session. Confirm one user cannot read another's memory.</t>
  </si>
  <si>
    <t xml:space="preserve">AI-CTRL-027</t>
  </si>
  <si>
    <t xml:space="preserve">Agent Execution Isolation</t>
  </si>
  <si>
    <t xml:space="preserve">Sandbox configuration; egress rules; isolation test results.</t>
  </si>
  <si>
    <t xml:space="preserve">Have a test agent run code that tries to reach the network, read secrets and write outside its workspace. Confirm each attempt fails and is logged.</t>
  </si>
  <si>
    <t xml:space="preserve">Platform Engineering</t>
  </si>
  <si>
    <t xml:space="preserve">AI-CTRL-028</t>
  </si>
  <si>
    <t xml:space="preserve">Model Protection</t>
  </si>
  <si>
    <t xml:space="preserve">Model, Training and Pipeline</t>
  </si>
  <si>
    <t xml:space="preserve">Model access list; query monitoring rules; model scan reports; robustness test results.</t>
  </si>
  <si>
    <t xml:space="preserve">Run a scripted extraction pattern against a test endpoint and confirm it is detected and throttled. Attempt to read model weights with a non-privileged identity.</t>
  </si>
  <si>
    <t xml:space="preserve">ML Engineering</t>
  </si>
  <si>
    <t xml:space="preserve">PaaS/IaaS/Self-hosted</t>
  </si>
  <si>
    <t xml:space="preserve">AI-CTRL-029</t>
  </si>
  <si>
    <t xml:space="preserve">Training and Fine-Tuning Data Integrity</t>
  </si>
  <si>
    <t xml:space="preserve">Dataset provenance records; integrity checks; screening results; model-to-data lineage; approved data quality profile and the measured results for each run.</t>
  </si>
  <si>
    <t xml:space="preserve">Alter a sample of a test dataset and confirm the integrity check fails the run. Trace a deployed model back to the exact dataset versions used.</t>
  </si>
  <si>
    <t xml:space="preserve">ML Engineering / Data Owner</t>
  </si>
  <si>
    <t xml:space="preserve">Before each training run</t>
  </si>
  <si>
    <t xml:space="preserve">AI-CTRL-030</t>
  </si>
  <si>
    <t xml:space="preserve">ML Pipeline and Model Registry Security</t>
  </si>
  <si>
    <t xml:space="preserve">Signing configuration; registry access list; release gate results; version history.</t>
  </si>
  <si>
    <t xml:space="preserve">Attempt to deploy an unsigned or altered artifact and confirm it is rejected. Confirm a failed security test blocks a release.</t>
  </si>
  <si>
    <t xml:space="preserve">MLOps / DevSecOps</t>
  </si>
  <si>
    <t xml:space="preserve">AI-CTRL-031</t>
  </si>
  <si>
    <t xml:space="preserve">AI Supply Chain and AI-BOM</t>
  </si>
  <si>
    <t xml:space="preserve">Supply Chain, Infrastructure and Resilience</t>
  </si>
  <si>
    <t xml:space="preserve">AI-BOM; approved source list; scan reports; change-triggered test records.</t>
  </si>
  <si>
    <t xml:space="preserve">Compare the AI-BOM of a sampled system with what is deployed. Introduce a component from an unapproved source and confirm it is blocked or flagged.</t>
  </si>
  <si>
    <t xml:space="preserve">AI-CTRL-032</t>
  </si>
  <si>
    <t xml:space="preserve">AI Infrastructure Hardening</t>
  </si>
  <si>
    <t xml:space="preserve">Network segmentation rules; secrets management configuration; hardening baseline; isolation tests.</t>
  </si>
  <si>
    <t xml:space="preserve">Attempt to reach production data from the experimentation environment and to open unapproved egress from a model runtime. Confirm both fail.</t>
  </si>
  <si>
    <t xml:space="preserve">AI-CTRL-033</t>
  </si>
  <si>
    <t xml:space="preserve">AI Security Review and Release Gate</t>
  </si>
  <si>
    <t xml:space="preserve">Assurance and Testing</t>
  </si>
  <si>
    <t xml:space="preserve">Threat models; architecture review records; control selection; approvals and exceptions; responsible development objectives.</t>
  </si>
  <si>
    <t xml:space="preserve">Sample production systems and confirm each has a current threat model, a control selection that matches its tier and a signed approval.</t>
  </si>
  <si>
    <t xml:space="preserve">Before each release and annually</t>
  </si>
  <si>
    <t xml:space="preserve">AI-CTRL-034</t>
  </si>
  <si>
    <t xml:space="preserve">Adversarial Testing and Continuous Evaluation</t>
  </si>
  <si>
    <t xml:space="preserve">Red team reports; regression suite results; agreed thresholds; retest records; threat intelligence review log; production test authorisations.</t>
  </si>
  <si>
    <t xml:space="preserve">Confirm the last model or prompt change triggered the regression suite. Reproduce a sample of reported findings and confirm fixes hold.</t>
  </si>
  <si>
    <t xml:space="preserve">AI Red Team / AppSec</t>
  </si>
  <si>
    <t xml:space="preserve">Before each release and continuously</t>
  </si>
  <si>
    <t xml:space="preserve">AI-CTRL-035</t>
  </si>
  <si>
    <t xml:space="preserve">AI Incident Response and Forensics</t>
  </si>
  <si>
    <t xml:space="preserve">Playbooks; exercise records; preserved-state checklist; provider contact and escalation path.</t>
  </si>
  <si>
    <t xml:space="preserve">Run a tabletop or lab exercise for a prompt injection incident. Confirm the interaction can be replayed, scoped and contained using the playbook.</t>
  </si>
  <si>
    <t xml:space="preserve">SOC / Incident Response</t>
  </si>
  <si>
    <t xml:space="preserve">Annually and after each incident</t>
  </si>
  <si>
    <t xml:space="preserve">AI-CTRL-036</t>
  </si>
  <si>
    <t xml:space="preserve">AI Cost and Abuse Controls</t>
  </si>
  <si>
    <t xml:space="preserve">Cost and Abuse</t>
  </si>
  <si>
    <t xml:space="preserve">Cost attribution reports; budget and quota configuration; anomaly alerts; key revocation records.</t>
  </si>
  <si>
    <t xml:space="preserve">Drive a test key past its budget and confirm enforcement. Simulate a traffic spike on a public endpoint and confirm detection and throttling.</t>
  </si>
  <si>
    <t xml:space="preserve">FinOps / AI Platform Team</t>
  </si>
  <si>
    <t xml:space="preserve">AI-CTRL-037</t>
  </si>
  <si>
    <t xml:space="preserve">AI Risk Assessment and Exception Management</t>
  </si>
  <si>
    <t xml:space="preserve">AI risk register; treatment plans; risk acceptance records; exception register with expiry dates.</t>
  </si>
  <si>
    <t xml:space="preserve">Sample accepted risks and confirm the approver had the authority. Let a test exception expire and confirm the technical control blocks the activity again.</t>
  </si>
  <si>
    <t xml:space="preserve">Cyber Risk / GRC</t>
  </si>
  <si>
    <t xml:space="preserve">AI-CTRL-038</t>
  </si>
  <si>
    <t xml:space="preserve">Control Assurance and Audit Evidence</t>
  </si>
  <si>
    <t xml:space="preserve">Control effectiveness results; evidence packs with collection dates; owner attestations; findings log; record change history.</t>
  </si>
  <si>
    <t xml:space="preserve">Request an evidence pack for a sampled control at short notice and check that the evidence is current. Confirm a closed finding was verified before closure.</t>
  </si>
  <si>
    <t xml:space="preserve">GRC / Internal Audit</t>
  </si>
  <si>
    <t xml:space="preserve">AI-CTRL-039</t>
  </si>
  <si>
    <t xml:space="preserve">Output Reliability and Content Safety</t>
  </si>
  <si>
    <t xml:space="preserve">Grounding and citation test results; topic policy; harmful content filter results; factuality baseline.</t>
  </si>
  <si>
    <t xml:space="preserve">Ask questions the sources cannot answer and confirm the assistant says so. Confirm fabricated package names and links are flagged, and off-topic requests are refused.</t>
  </si>
  <si>
    <t xml:space="preserve">Application Owner / AppSec</t>
  </si>
  <si>
    <t xml:space="preserve">AI-CTRL-040</t>
  </si>
  <si>
    <t xml:space="preserve">AI Service Resilience and Fail-Safe Operation</t>
  </si>
  <si>
    <t xml:space="preserve">Fail-mode test results; latency and load measurements; failover and restore tests; continuity and exit plans; health monitoring alerts.</t>
  </si>
  <si>
    <t xml:space="preserve">Disable the protection layer in the lab and confirm the documented fail mode. Fail over to the secondary model or region and confirm policy, logging and residency still hold.</t>
  </si>
  <si>
    <t xml:space="preserve">Platform Engineering / Application Owner</t>
  </si>
  <si>
    <t xml:space="preserve">AI-CTRL-041</t>
  </si>
  <si>
    <t xml:space="preserve">Fairness, Bias Testing and Explainability</t>
  </si>
  <si>
    <t xml:space="preserve">Bias test plan and results; customer AI-use notices; threshold approvals; necessity record for sensitive data; explanation records; human-review log; retest evidence; current bias profile with its validated application boundaries.</t>
  </si>
  <si>
    <t xml:space="preserve">Sample high-impact use cases and confirm a current bias test exists. Re-perform one test. Trace one decision to its explanation and review outcome. Confirm a failed result led to action.</t>
  </si>
  <si>
    <t xml:space="preserve">AI Governance Lead / Model Risk</t>
  </si>
  <si>
    <t xml:space="preserve">Annually and on material model change</t>
  </si>
  <si>
    <t xml:space="preserve">AI-CTRL-042</t>
  </si>
  <si>
    <t xml:space="preserve">Fundamental Rights and Data Protection Impact Assessment</t>
  </si>
  <si>
    <t xml:space="preserve">Completed assessments; data protection officer advice; approvals dated before go-live; review dates; reassessment records.</t>
  </si>
  <si>
    <t xml:space="preserve">Sample in-scope systems and confirm the assessment predates go-live. Check that each risk maps to a mitigation. Confirm that the last material change triggered a reassessment.</t>
  </si>
  <si>
    <t xml:space="preserve">Data Protection Officer / AI Governance Lead</t>
  </si>
  <si>
    <t xml:space="preserve">Before deployment, annually and on material change</t>
  </si>
  <si>
    <t xml:space="preserve">AI-CTRL-043</t>
  </si>
  <si>
    <t xml:space="preserve">Regulator and Authority Engagement</t>
  </si>
  <si>
    <t xml:space="preserve">Authority register; filing and registration records; representative appointments; contact log; watchlist of pending rules.</t>
  </si>
  <si>
    <t xml:space="preserve">Sample AI systems and confirm each lists its authorities and duties. Trace one filing or notification to its due date and evidence. Confirm the register was reviewed in the period.</t>
  </si>
  <si>
    <t xml:space="preserve">Legal / Compliance</t>
  </si>
  <si>
    <t xml:space="preserve">AI-CTRL-044</t>
  </si>
  <si>
    <t xml:space="preserve">AI Literacy and Role-Based Competence</t>
  </si>
  <si>
    <t xml:space="preserve">Role and needs matrix; programme and modules; completion records; effectiveness checks.</t>
  </si>
  <si>
    <t xml:space="preserve">Sample staff in three role groups and confirm each completed training that matches the role. Confirm human reviewers were trained before they were assigned. Review one effectiveness check.</t>
  </si>
  <si>
    <t xml:space="preserve">AI Governance Lead / HR</t>
  </si>
  <si>
    <t xml:space="preserve">Annually and on role change</t>
  </si>
  <si>
    <t xml:space="preserve">AI-CTRL-045</t>
  </si>
  <si>
    <t xml:space="preserve">Human Oversight Design and Effectiveness</t>
  </si>
  <si>
    <t xml:space="preserve">Oversight design record per in-scope use case; overseer roles, authority and training records; sampled re-review results; override and escalation metrics; seeded-error test results.</t>
  </si>
  <si>
    <t xml:space="preserve">Select a high-tier use case and compare the oversight points in operation with the design record. Interview two overseers about the evidence they see and their authority to override. Submit a set of known-wrong outputs and measure how many are caught. Confirm the overseers can stop the system and that override metrics are reviewed.</t>
  </si>
  <si>
    <t xml:space="preserve">AI Governance Lead / Application Owner</t>
  </si>
  <si>
    <t xml:space="preserve">Semi-annually and on material change</t>
  </si>
  <si>
    <t xml:space="preserve">AI-CTRL-046</t>
  </si>
  <si>
    <t xml:space="preserve">Intellectual Property and Copyright Governance</t>
  </si>
  <si>
    <t xml:space="preserve">IP and acceptable-use policy; vendor terms review; training data provenance and licence records; scan results; exception log.</t>
  </si>
  <si>
    <t xml:space="preserve">Sample vendors and confirm the terms were reviewed for output ownership and indemnity. Sample released AI-generated artefacts and confirm a scan result or a documented exception. Sample fine-tuning datasets and confirm source and licence are recorded.</t>
  </si>
  <si>
    <t xml:space="preserve">Annually and when vendor terms change</t>
  </si>
  <si>
    <t xml:space="preserve">Regional Audit Tests (GCC and EU T08)</t>
  </si>
  <si>
    <t xml:space="preserve">The wiki's GCC and EU audit checklists. Their regional criteria are summarised from secondary sources and must be verified; this is not legal advice.</t>
  </si>
  <si>
    <t xml:space="preserve">Region</t>
  </si>
  <si>
    <t xml:space="preserve">#</t>
  </si>
  <si>
    <t xml:space="preserve">Section</t>
  </si>
  <si>
    <t xml:space="preserve">Test</t>
  </si>
  <si>
    <t xml:space="preserve">Wiki control</t>
  </si>
  <si>
    <t xml:space="preserve">Note</t>
  </si>
  <si>
    <t xml:space="preserve">GCC</t>
  </si>
  <si>
    <t xml:space="preserve">1.1</t>
  </si>
  <si>
    <t xml:space="preserve">Governance</t>
  </si>
  <si>
    <t xml:space="preserve">AI policy approved, dated within review cycle</t>
  </si>
  <si>
    <t xml:space="preserve">1.2</t>
  </si>
  <si>
    <t xml:space="preserve">Roles and accountability named incl. executive owner</t>
  </si>
  <si>
    <t xml:space="preserve">1.3</t>
  </si>
  <si>
    <t xml:space="preserve">Board or executive reporting on AI risk in period</t>
  </si>
  <si>
    <t xml:space="preserve">1.4</t>
  </si>
  <si>
    <t xml:space="preserve">Regulator and jurisdiction register current (T11)</t>
  </si>
  <si>
    <t xml:space="preserve">1.5</t>
  </si>
  <si>
    <t xml:space="preserve">Ethics review or equivalent for high-impact systems</t>
  </si>
  <si>
    <t xml:space="preserve">2.1</t>
  </si>
  <si>
    <t xml:space="preserve">Inventory and tiering</t>
  </si>
  <si>
    <t xml:space="preserve">Inventory exists with owner, purpose, tier, vendor, location</t>
  </si>
  <si>
    <t xml:space="preserve">2.2</t>
  </si>
  <si>
    <t xml:space="preserve">Completeness: 5 discovered systems appear in register</t>
  </si>
  <si>
    <t xml:space="preserve">2.3</t>
  </si>
  <si>
    <t xml:space="preserve">Tier decisions follow documented criteria (T01)</t>
  </si>
  <si>
    <t xml:space="preserve">2.4</t>
  </si>
  <si>
    <t xml:space="preserve">Vendor-embedded AI included</t>
  </si>
  <si>
    <t xml:space="preserve">AI-CTRL-011, AI-CTRL-014</t>
  </si>
  <si>
    <t xml:space="preserve">3.1</t>
  </si>
  <si>
    <t xml:space="preserve">Privacy and regulatory</t>
  </si>
  <si>
    <t xml:space="preserve">Lawful basis recorded for personal data use</t>
  </si>
  <si>
    <t xml:space="preserve">3.2</t>
  </si>
  <si>
    <t xml:space="preserve">Impact assessment completed before go-live (T02)</t>
  </si>
  <si>
    <t xml:space="preserve">AI-CTRL-013, AI-CTRL-037</t>
  </si>
  <si>
    <t xml:space="preserve">3.3</t>
  </si>
  <si>
    <t xml:space="preserve">Rights handling process tested</t>
  </si>
  <si>
    <t xml:space="preserve">3.4</t>
  </si>
  <si>
    <t xml:space="preserve">Notices in Arabic and English where required (T06)</t>
  </si>
  <si>
    <t xml:space="preserve">4.1</t>
  </si>
  <si>
    <t xml:space="preserve">Residency</t>
  </si>
  <si>
    <t xml:space="preserve">Attestation (T04) current and signed</t>
  </si>
  <si>
    <t xml:space="preserve">4.2</t>
  </si>
  <si>
    <t xml:space="preserve">Attestation matches cloud configuration (logs, backups, vector stores)</t>
  </si>
  <si>
    <t xml:space="preserve">4.3</t>
  </si>
  <si>
    <t xml:space="preserve">Transfers have a recorded legal view</t>
  </si>
  <si>
    <t xml:space="preserve">AI-CTRL-007, AI-CTRL-013</t>
  </si>
  <si>
    <t xml:space="preserve">5.1</t>
  </si>
  <si>
    <t xml:space="preserve">Vendors</t>
  </si>
  <si>
    <t xml:space="preserve">Due diligence (T03) before contract</t>
  </si>
  <si>
    <t xml:space="preserve">5.2</t>
  </si>
  <si>
    <t xml:space="preserve">Contract has training-use restriction, sub-processor notice, incident SLA, audit rights</t>
  </si>
  <si>
    <t xml:space="preserve">5.3</t>
  </si>
  <si>
    <t xml:space="preserve">Model-change notices handled</t>
  </si>
  <si>
    <t xml:space="preserve">6.1</t>
  </si>
  <si>
    <t xml:space="preserve">Oversight and safety</t>
  </si>
  <si>
    <t xml:space="preserve">Human approval step exists for high-impact decisions</t>
  </si>
  <si>
    <t xml:space="preserve">6.2</t>
  </si>
  <si>
    <t xml:space="preserve">Reviewer challenge evidenced (not rubber-stamp)</t>
  </si>
  <si>
    <t xml:space="preserve">6.3</t>
  </si>
  <si>
    <t xml:space="preserve">Kill switch tested in period</t>
  </si>
  <si>
    <t xml:space="preserve">6.4</t>
  </si>
  <si>
    <t xml:space="preserve">Accuracy, safety and robustness tests current, incl. Arabic</t>
  </si>
  <si>
    <t xml:space="preserve">6.5</t>
  </si>
  <si>
    <t xml:space="preserve">Prompt-injection and exfiltration testing for generative or agentic systems</t>
  </si>
  <si>
    <t xml:space="preserve">AI-CTRL-005, AI-CTRL-039</t>
  </si>
  <si>
    <t xml:space="preserve">7.1</t>
  </si>
  <si>
    <t xml:space="preserve">Fairness (AI-CTRL-041)</t>
  </si>
  <si>
    <t xml:space="preserve">High-impact decisions defined</t>
  </si>
  <si>
    <t xml:space="preserve">7.2</t>
  </si>
  <si>
    <t xml:space="preserve">Bias test current (pre-release, annual, on change)</t>
  </si>
  <si>
    <t xml:space="preserve">7.3</t>
  </si>
  <si>
    <t xml:space="preserve">Re-performance of one test</t>
  </si>
  <si>
    <t xml:space="preserve">7.4</t>
  </si>
  <si>
    <t xml:space="preserve">Explanation record traced for sample</t>
  </si>
  <si>
    <t xml:space="preserve">8.1</t>
  </si>
  <si>
    <t xml:space="preserve">Incident</t>
  </si>
  <si>
    <t xml:space="preserve">Playbook includes AI incident types</t>
  </si>
  <si>
    <t xml:space="preserve">8.2</t>
  </si>
  <si>
    <t xml:space="preserve">Notification matrix complete (T05)</t>
  </si>
  <si>
    <t xml:space="preserve">8.3</t>
  </si>
  <si>
    <t xml:space="preserve">Exercise held in period</t>
  </si>
  <si>
    <t xml:space="preserve">8.4</t>
  </si>
  <si>
    <t xml:space="preserve">Incidents in period notified on time</t>
  </si>
  <si>
    <t xml:space="preserve">9.1</t>
  </si>
  <si>
    <t xml:space="preserve">Evidence and assurance</t>
  </si>
  <si>
    <t xml:space="preserve">Evidence retained and retrievable</t>
  </si>
  <si>
    <t xml:space="preserve">9.2</t>
  </si>
  <si>
    <t xml:space="preserve">Previous findings closed</t>
  </si>
  <si>
    <t xml:space="preserve">EU</t>
  </si>
  <si>
    <t xml:space="preserve">Governance and literacy</t>
  </si>
  <si>
    <t xml:space="preserve">AI policy approved and current</t>
  </si>
  <si>
    <t xml:space="preserve">Roles and executive accountability named</t>
  </si>
  <si>
    <t xml:space="preserve">Board reporting in period</t>
  </si>
  <si>
    <t xml:space="preserve">AI literacy programme with records (T07)</t>
  </si>
  <si>
    <t xml:space="preserve">Authority register current (T11)</t>
  </si>
  <si>
    <t xml:space="preserve">Inventory and classification</t>
  </si>
  <si>
    <t xml:space="preserve">Inventory complete with owner, role, tier (T09)</t>
  </si>
  <si>
    <t xml:space="preserve">Completeness test: 5 discovered systems appear in register</t>
  </si>
  <si>
    <t xml:space="preserve">Independent re-classification of a sample agrees</t>
  </si>
  <si>
    <t xml:space="preserve">Prohibited screen recorded</t>
  </si>
  <si>
    <t xml:space="preserve">2.5</t>
  </si>
  <si>
    <t xml:space="preserve">Art. 6(3) cases documented and registered</t>
  </si>
  <si>
    <t xml:space="preserve">2.6</t>
  </si>
  <si>
    <t xml:space="preserve">Provider requirements (high-risk)</t>
  </si>
  <si>
    <t xml:space="preserve">Risk management process across lifecycle</t>
  </si>
  <si>
    <t xml:space="preserve">Data governance and bias examination</t>
  </si>
  <si>
    <t xml:space="preserve">AI-CTRL-013, AI-CTRL-041</t>
  </si>
  <si>
    <t xml:space="preserve">Technical documentation complete (T10)</t>
  </si>
  <si>
    <t xml:space="preserve">Logging reconstructs a decision</t>
  </si>
  <si>
    <t xml:space="preserve">AI-CTRL-008, AI-CTRL-038</t>
  </si>
  <si>
    <t xml:space="preserve">3.5</t>
  </si>
  <si>
    <t xml:space="preserve">Instructions for use adequate</t>
  </si>
  <si>
    <t xml:space="preserve">3.6</t>
  </si>
  <si>
    <t xml:space="preserve">Human oversight design</t>
  </si>
  <si>
    <t xml:space="preserve">3.7</t>
  </si>
  <si>
    <t xml:space="preserve">Accuracy, robustness, cybersecurity tested</t>
  </si>
  <si>
    <t xml:space="preserve">AI-CTRL-005, AI-CTRL-034, AI-CTRL-039</t>
  </si>
  <si>
    <t xml:space="preserve">3.8</t>
  </si>
  <si>
    <t xml:space="preserve">QMS in place</t>
  </si>
  <si>
    <t xml:space="preserve">3.9</t>
  </si>
  <si>
    <t xml:space="preserve">Conformity route, declaration, CE marking, registration</t>
  </si>
  <si>
    <t xml:space="preserve">3.10</t>
  </si>
  <si>
    <t xml:space="preserve">Post-market monitoring active</t>
  </si>
  <si>
    <t xml:space="preserve">Deployer requirements</t>
  </si>
  <si>
    <t xml:space="preserve">Used per instructions</t>
  </si>
  <si>
    <t xml:space="preserve">Oversight assigned to competent staff</t>
  </si>
  <si>
    <t xml:space="preserve">Input data relevance checked</t>
  </si>
  <si>
    <t xml:space="preserve">4.4</t>
  </si>
  <si>
    <t xml:space="preserve">Logs retained for required period</t>
  </si>
  <si>
    <t xml:space="preserve">4.5</t>
  </si>
  <si>
    <t xml:space="preserve">Workers informed</t>
  </si>
  <si>
    <t xml:space="preserve">4.6</t>
  </si>
  <si>
    <t xml:space="preserve">FRIA done where required</t>
  </si>
  <si>
    <t xml:space="preserve">4.7</t>
  </si>
  <si>
    <t xml:space="preserve">Serious incidents reported to provider and authority</t>
  </si>
  <si>
    <t xml:space="preserve">Privacy</t>
  </si>
  <si>
    <t xml:space="preserve">Lawful basis recorded</t>
  </si>
  <si>
    <t xml:space="preserve">DPIA before go-live (T02)</t>
  </si>
  <si>
    <t xml:space="preserve">AI-CTRL-013, AI-CTRL-042</t>
  </si>
  <si>
    <t xml:space="preserve">Rights handling tested</t>
  </si>
  <si>
    <t xml:space="preserve">5.4</t>
  </si>
  <si>
    <t xml:space="preserve">Art. 22 safeguards for automated decisions</t>
  </si>
  <si>
    <t xml:space="preserve">AI-CTRL-013, AI-CTRL-023</t>
  </si>
  <si>
    <t xml:space="preserve">5.5</t>
  </si>
  <si>
    <t xml:space="preserve">Transfers assessed (T04)</t>
  </si>
  <si>
    <t xml:space="preserve">Transparency</t>
  </si>
  <si>
    <t xml:space="preserve">AI interaction disclosed</t>
  </si>
  <si>
    <t xml:space="preserve">Synthetic content marked and tested</t>
  </si>
  <si>
    <t xml:space="preserve">Deepfake labels</t>
  </si>
  <si>
    <t xml:space="preserve">Notice reviewed in required languages (T06)</t>
  </si>
  <si>
    <t xml:space="preserve">Fairness</t>
  </si>
  <si>
    <t xml:space="preserve">Bias test current</t>
  </si>
  <si>
    <t xml:space="preserve">Special category necessity record</t>
  </si>
  <si>
    <t xml:space="preserve">7.5</t>
  </si>
  <si>
    <t xml:space="preserve">Explanation traced for sample</t>
  </si>
  <si>
    <t xml:space="preserve">Suppliers</t>
  </si>
  <si>
    <t xml:space="preserve">Due diligence before contract (T03)</t>
  </si>
  <si>
    <t xml:space="preserve">Contract clauses present</t>
  </si>
  <si>
    <t xml:space="preserve">Supplier documentation available</t>
  </si>
  <si>
    <t xml:space="preserve">GPAI downstream information held (T12)</t>
  </si>
  <si>
    <t xml:space="preserve">Multi-regime playbook (T05)</t>
  </si>
  <si>
    <t xml:space="preserve">Notification matrix complete</t>
  </si>
  <si>
    <t xml:space="preserve">9.3</t>
  </si>
  <si>
    <t xml:space="preserve">Exercise in period</t>
  </si>
  <si>
    <t xml:space="preserve">9.4</t>
  </si>
  <si>
    <t xml:space="preserve">Incidents notified on time</t>
  </si>
  <si>
    <t xml:space="preserve">10.1</t>
  </si>
  <si>
    <t xml:space="preserve">Evidence</t>
  </si>
  <si>
    <t xml:space="preserve">10.2</t>
  </si>
  <si>
    <t xml:space="preserve">Prior findings closed</t>
  </si>
  <si>
    <t xml:space="preserve">Evidence Request Register</t>
  </si>
  <si>
    <t xml:space="preserve">Starter evidence lists from the wiki's GCC and EU evidence registers. Add rows for anything else you request. Status is calculated.</t>
  </si>
  <si>
    <t xml:space="preserve">Ref</t>
  </si>
  <si>
    <t xml:space="preserve">Family</t>
  </si>
  <si>
    <t xml:space="preserve">Evidence item</t>
  </si>
  <si>
    <t xml:space="preserve">Format</t>
  </si>
  <si>
    <t xml:space="preserve">Requested From</t>
  </si>
  <si>
    <t xml:space="preserve">Requested Date</t>
  </si>
  <si>
    <t xml:space="preserve">Due Date</t>
  </si>
  <si>
    <t xml:space="preserve">Received Date</t>
  </si>
  <si>
    <t xml:space="preserve">Location or Link</t>
  </si>
  <si>
    <t xml:space="preserve">GCC-E01</t>
  </si>
  <si>
    <t xml:space="preserve">AI policy approved and dated</t>
  </si>
  <si>
    <t xml:space="preserve">Policy document</t>
  </si>
  <si>
    <t xml:space="preserve">GCC-E02</t>
  </si>
  <si>
    <t xml:space="preserve">Role and accountability matrix</t>
  </si>
  <si>
    <t xml:space="preserve">RACI</t>
  </si>
  <si>
    <t xml:space="preserve">GCC-E03</t>
  </si>
  <si>
    <t xml:space="preserve">Board or executive AI risk reports</t>
  </si>
  <si>
    <t xml:space="preserve">Minutes, packs</t>
  </si>
  <si>
    <t xml:space="preserve">GCC-E04</t>
  </si>
  <si>
    <t xml:space="preserve">Inventory</t>
  </si>
  <si>
    <t xml:space="preserve">AI inventory (T09)</t>
  </si>
  <si>
    <t xml:space="preserve">Register export</t>
  </si>
  <si>
    <t xml:space="preserve">GCC-E05</t>
  </si>
  <si>
    <t xml:space="preserve">Discovery sweep output</t>
  </si>
  <si>
    <t xml:space="preserve">Procurement / SaaS / cloud list</t>
  </si>
  <si>
    <t xml:space="preserve">GCC-E06</t>
  </si>
  <si>
    <t xml:space="preserve">Tiering records (T01)</t>
  </si>
  <si>
    <t xml:space="preserve">Completed forms</t>
  </si>
  <si>
    <t xml:space="preserve">GCC-E07</t>
  </si>
  <si>
    <t xml:space="preserve">Impact assessments (T02)</t>
  </si>
  <si>
    <t xml:space="preserve">Signed assessments</t>
  </si>
  <si>
    <t xml:space="preserve">GCC-E08</t>
  </si>
  <si>
    <t xml:space="preserve">Lawful basis record</t>
  </si>
  <si>
    <t xml:space="preserve">DPO record</t>
  </si>
  <si>
    <t xml:space="preserve">GCC-E09</t>
  </si>
  <si>
    <t xml:space="preserve">Rights-request log and test</t>
  </si>
  <si>
    <t xml:space="preserve">Log, test record</t>
  </si>
  <si>
    <t xml:space="preserve">GCC-E10</t>
  </si>
  <si>
    <t xml:space="preserve">Bilingual notices (T06)</t>
  </si>
  <si>
    <t xml:space="preserve">Screenshots, version history</t>
  </si>
  <si>
    <t xml:space="preserve">GCC-E11</t>
  </si>
  <si>
    <t xml:space="preserve">Attestation (T04)</t>
  </si>
  <si>
    <t xml:space="preserve">Signed form</t>
  </si>
  <si>
    <t xml:space="preserve">GCC-E12</t>
  </si>
  <si>
    <t xml:space="preserve">Cloud region configuration export</t>
  </si>
  <si>
    <t xml:space="preserve">Config export</t>
  </si>
  <si>
    <t xml:space="preserve">GCC-E13</t>
  </si>
  <si>
    <t xml:space="preserve">Vendor</t>
  </si>
  <si>
    <t xml:space="preserve">Due diligence (T03)</t>
  </si>
  <si>
    <t xml:space="preserve">Completed addendum</t>
  </si>
  <si>
    <t xml:space="preserve">GCC-E14</t>
  </si>
  <si>
    <t xml:space="preserve">Contract clauses</t>
  </si>
  <si>
    <t xml:space="preserve">Contract extract</t>
  </si>
  <si>
    <t xml:space="preserve">GCC-E15</t>
  </si>
  <si>
    <t xml:space="preserve">Oversight</t>
  </si>
  <si>
    <t xml:space="preserve">Human review log with overrides</t>
  </si>
  <si>
    <t xml:space="preserve">Log extract</t>
  </si>
  <si>
    <t xml:space="preserve">GCC-E16</t>
  </si>
  <si>
    <t xml:space="preserve">Kill-switch test record</t>
  </si>
  <si>
    <t xml:space="preserve">Test report</t>
  </si>
  <si>
    <t xml:space="preserve">GCC-E17</t>
  </si>
  <si>
    <t xml:space="preserve">Safety</t>
  </si>
  <si>
    <t xml:space="preserve">Accuracy, robustness, safety test reports (incl. Arabic)</t>
  </si>
  <si>
    <t xml:space="preserve">Reports</t>
  </si>
  <si>
    <t xml:space="preserve">GCC-E18</t>
  </si>
  <si>
    <t xml:space="preserve">Security</t>
  </si>
  <si>
    <t xml:space="preserve">Prompt-injection / exfiltration test</t>
  </si>
  <si>
    <t xml:space="preserve">AI-CTRL-005; AI-CTRL-039</t>
  </si>
  <si>
    <t xml:space="preserve">Pen-test report</t>
  </si>
  <si>
    <t xml:space="preserve">GCC-E19</t>
  </si>
  <si>
    <t xml:space="preserve">Bias test records (T10)</t>
  </si>
  <si>
    <t xml:space="preserve">Records, code hash</t>
  </si>
  <si>
    <t xml:space="preserve">GCC-E20</t>
  </si>
  <si>
    <t xml:space="preserve">Explanation records sample</t>
  </si>
  <si>
    <t xml:space="preserve">Sample</t>
  </si>
  <si>
    <t xml:space="preserve">GCC-E21</t>
  </si>
  <si>
    <t xml:space="preserve">Playbook and notification matrix (T05)</t>
  </si>
  <si>
    <t xml:space="preserve">Documents</t>
  </si>
  <si>
    <t xml:space="preserve">GCC-E22</t>
  </si>
  <si>
    <t xml:space="preserve">Tabletop exercise report</t>
  </si>
  <si>
    <t xml:space="preserve">Report</t>
  </si>
  <si>
    <t xml:space="preserve">GCC-E23</t>
  </si>
  <si>
    <t xml:space="preserve">Incident register</t>
  </si>
  <si>
    <t xml:space="preserve">Register</t>
  </si>
  <si>
    <t xml:space="preserve">GCC-E24</t>
  </si>
  <si>
    <t xml:space="preserve">Regulator</t>
  </si>
  <si>
    <t xml:space="preserve">Authority register and contact log (T11)</t>
  </si>
  <si>
    <t xml:space="preserve">T11</t>
  </si>
  <si>
    <t xml:space="preserve">GCC-E25</t>
  </si>
  <si>
    <t xml:space="preserve">Risk</t>
  </si>
  <si>
    <t xml:space="preserve">Risk register (T12)</t>
  </si>
  <si>
    <t xml:space="preserve">GCC-E26</t>
  </si>
  <si>
    <t xml:space="preserve">Assurance</t>
  </si>
  <si>
    <t xml:space="preserve">Evidence retention rule</t>
  </si>
  <si>
    <t xml:space="preserve">Policy</t>
  </si>
  <si>
    <t xml:space="preserve">GCC-E27</t>
  </si>
  <si>
    <t xml:space="preserve">Prior findings tracker</t>
  </si>
  <si>
    <t xml:space="preserve">Tracker</t>
  </si>
  <si>
    <t xml:space="preserve">EU-E01</t>
  </si>
  <si>
    <t xml:space="preserve">AI policy approved</t>
  </si>
  <si>
    <t xml:space="preserve">EU-E02</t>
  </si>
  <si>
    <t xml:space="preserve">Roles and accountability matrix</t>
  </si>
  <si>
    <t xml:space="preserve">EU-E03</t>
  </si>
  <si>
    <t xml:space="preserve">Board AI risk reporting</t>
  </si>
  <si>
    <t xml:space="preserve">Minutes</t>
  </si>
  <si>
    <t xml:space="preserve">EU-E04</t>
  </si>
  <si>
    <t xml:space="preserve">Literacy</t>
  </si>
  <si>
    <t xml:space="preserve">Programme and completion records (T07)</t>
  </si>
  <si>
    <t xml:space="preserve">Records</t>
  </si>
  <si>
    <t xml:space="preserve">EU-E05</t>
  </si>
  <si>
    <t xml:space="preserve">Export</t>
  </si>
  <si>
    <t xml:space="preserve">EU-E06</t>
  </si>
  <si>
    <t xml:space="preserve">List</t>
  </si>
  <si>
    <t xml:space="preserve">EU-E07</t>
  </si>
  <si>
    <t xml:space="preserve">Classification</t>
  </si>
  <si>
    <t xml:space="preserve">Classification records incl. role and Art. 5 screen (T01)</t>
  </si>
  <si>
    <t xml:space="preserve">Forms</t>
  </si>
  <si>
    <t xml:space="preserve">EU-E08</t>
  </si>
  <si>
    <t xml:space="preserve">Art. 6(3) assessments and registration</t>
  </si>
  <si>
    <t xml:space="preserve">EU-E09</t>
  </si>
  <si>
    <t xml:space="preserve">Risk management records</t>
  </si>
  <si>
    <t xml:space="preserve">EU-E10</t>
  </si>
  <si>
    <t xml:space="preserve">Data</t>
  </si>
  <si>
    <t xml:space="preserve">Data governance and bias examination (T10)</t>
  </si>
  <si>
    <t xml:space="preserve">AI-CTRL-013; AI-CTRL-041</t>
  </si>
  <si>
    <t xml:space="preserve">EU-E11</t>
  </si>
  <si>
    <t xml:space="preserve">Documentation</t>
  </si>
  <si>
    <t xml:space="preserve">Technical file (T10)</t>
  </si>
  <si>
    <t xml:space="preserve">File index</t>
  </si>
  <si>
    <t xml:space="preserve">EU-E12</t>
  </si>
  <si>
    <t xml:space="preserve">Instructions for use</t>
  </si>
  <si>
    <t xml:space="preserve">Document</t>
  </si>
  <si>
    <t xml:space="preserve">EU-E13</t>
  </si>
  <si>
    <t xml:space="preserve">Logging</t>
  </si>
  <si>
    <t xml:space="preserve">Log design and sample reconstruction</t>
  </si>
  <si>
    <t xml:space="preserve">AI-CTRL-008; AI-CTRL-038</t>
  </si>
  <si>
    <t xml:space="preserve">Samples</t>
  </si>
  <si>
    <t xml:space="preserve">EU-E14</t>
  </si>
  <si>
    <t xml:space="preserve">Oversight design and review logs with overrides</t>
  </si>
  <si>
    <t xml:space="preserve">Logs</t>
  </si>
  <si>
    <t xml:space="preserve">EU-E15</t>
  </si>
  <si>
    <t xml:space="preserve">EU-E16</t>
  </si>
  <si>
    <t xml:space="preserve">Robustness and adversarial test reports</t>
  </si>
  <si>
    <t xml:space="preserve">AI-CTRL-005; AI-CTRL-034; AI-CTRL-039</t>
  </si>
  <si>
    <t xml:space="preserve">EU-E17</t>
  </si>
  <si>
    <t xml:space="preserve">Conformity</t>
  </si>
  <si>
    <t xml:space="preserve">Declaration, CE marking, registration evidence</t>
  </si>
  <si>
    <t xml:space="preserve">Copies</t>
  </si>
  <si>
    <t xml:space="preserve">EU-E18</t>
  </si>
  <si>
    <t xml:space="preserve">DPIA/FRIA (T02) with DPO advice</t>
  </si>
  <si>
    <t xml:space="preserve">AI-CTRL-013; AI-CTRL-042</t>
  </si>
  <si>
    <t xml:space="preserve">Assessments</t>
  </si>
  <si>
    <t xml:space="preserve">EU-E19</t>
  </si>
  <si>
    <t xml:space="preserve">Lawful basis records</t>
  </si>
  <si>
    <t xml:space="preserve">EU-E20</t>
  </si>
  <si>
    <t xml:space="preserve">Rights request log and test</t>
  </si>
  <si>
    <t xml:space="preserve">Log</t>
  </si>
  <si>
    <t xml:space="preserve">EU-E21</t>
  </si>
  <si>
    <t xml:space="preserve">Transfers</t>
  </si>
  <si>
    <t xml:space="preserve">Location and transfer record (T04) with TIA</t>
  </si>
  <si>
    <t xml:space="preserve">EU-E22</t>
  </si>
  <si>
    <t xml:space="preserve">Notices and marking tests (T06)</t>
  </si>
  <si>
    <t xml:space="preserve">Screenshots, tests</t>
  </si>
  <si>
    <t xml:space="preserve">EU-E23</t>
  </si>
  <si>
    <t xml:space="preserve">Bias test records</t>
  </si>
  <si>
    <t xml:space="preserve">EU-E24</t>
  </si>
  <si>
    <t xml:space="preserve">EU-E25</t>
  </si>
  <si>
    <t xml:space="preserve">Due diligence (T03) and contracts</t>
  </si>
  <si>
    <t xml:space="preserve">EU-E26</t>
  </si>
  <si>
    <t xml:space="preserve">GPAI</t>
  </si>
  <si>
    <t xml:space="preserve">GPAI checklist (T12)</t>
  </si>
  <si>
    <t xml:space="preserve">Checklist</t>
  </si>
  <si>
    <t xml:space="preserve">EU-E27</t>
  </si>
  <si>
    <t xml:space="preserve">Playbook and regime matrix (T05)</t>
  </si>
  <si>
    <t xml:space="preserve">EU-E28</t>
  </si>
  <si>
    <t xml:space="preserve">Tabletop report and incident register</t>
  </si>
  <si>
    <t xml:space="preserve">EU-E29</t>
  </si>
  <si>
    <t xml:space="preserve">Post-market</t>
  </si>
  <si>
    <t xml:space="preserve">Monitoring plan and results</t>
  </si>
  <si>
    <t xml:space="preserve">EU-E30</t>
  </si>
  <si>
    <t xml:space="preserve">Authorities</t>
  </si>
  <si>
    <t xml:space="preserve">EU-E31</t>
  </si>
  <si>
    <t xml:space="preserve">Evidence retention rule and prior findings tracker</t>
  </si>
  <si>
    <t xml:space="preserve">Every P or I result needs a finding. Prior findings must be closed (wiki T08 test 9.2 / 10.2).</t>
  </si>
  <si>
    <t xml:space="preserve">Control or Test Ref</t>
  </si>
  <si>
    <t xml:space="preserve">Finding</t>
  </si>
  <si>
    <t xml:space="preserve">Root Cause</t>
  </si>
  <si>
    <t xml:space="preserve">Recommendation</t>
  </si>
  <si>
    <t xml:space="preserve">Management Response</t>
  </si>
  <si>
    <t xml:space="preserve">Action Owner</t>
  </si>
  <si>
    <t xml:space="preserve">Closed Date</t>
  </si>
  <si>
    <t xml:space="preserve">Verified By</t>
  </si>
  <si>
    <t xml:space="preserve">Alert</t>
  </si>
  <si>
    <t xml:space="preserve">F-001</t>
  </si>
  <si>
    <t xml:space="preserve">F-002</t>
  </si>
  <si>
    <t xml:space="preserve">F-003</t>
  </si>
  <si>
    <t xml:space="preserve">F-004</t>
  </si>
  <si>
    <t xml:space="preserve">F-005</t>
  </si>
  <si>
    <t xml:space="preserve">F-006</t>
  </si>
  <si>
    <t xml:space="preserve">F-007</t>
  </si>
  <si>
    <t xml:space="preserve">F-008</t>
  </si>
  <si>
    <t xml:space="preserve">F-009</t>
  </si>
  <si>
    <t xml:space="preserve">F-010</t>
  </si>
  <si>
    <t xml:space="preserve">F-011</t>
  </si>
  <si>
    <t xml:space="preserve">F-012</t>
  </si>
  <si>
    <t xml:space="preserve">F-013</t>
  </si>
  <si>
    <t xml:space="preserve">F-014</t>
  </si>
  <si>
    <t xml:space="preserve">F-015</t>
  </si>
  <si>
    <t xml:space="preserve">F-016</t>
  </si>
  <si>
    <t xml:space="preserve">F-017</t>
  </si>
  <si>
    <t xml:space="preserve">F-018</t>
  </si>
  <si>
    <t xml:space="preserve">F-019</t>
  </si>
  <si>
    <t xml:space="preserve">F-020</t>
  </si>
  <si>
    <t xml:space="preserve">F-021</t>
  </si>
  <si>
    <t xml:space="preserve">F-022</t>
  </si>
  <si>
    <t xml:space="preserve">F-023</t>
  </si>
  <si>
    <t xml:space="preserve">F-024</t>
  </si>
  <si>
    <t xml:space="preserve">F-025</t>
  </si>
  <si>
    <t xml:space="preserve">F-026</t>
  </si>
  <si>
    <t xml:space="preserve">F-027</t>
  </si>
  <si>
    <t xml:space="preserve">F-028</t>
  </si>
  <si>
    <t xml:space="preserve">F-029</t>
  </si>
  <si>
    <t xml:space="preserve">F-030</t>
  </si>
  <si>
    <t xml:space="preserve">F-031</t>
  </si>
  <si>
    <t xml:space="preserve">F-032</t>
  </si>
  <si>
    <t xml:space="preserve">F-033</t>
  </si>
  <si>
    <t xml:space="preserve">F-034</t>
  </si>
  <si>
    <t xml:space="preserve">F-035</t>
  </si>
  <si>
    <t xml:space="preserve">F-036</t>
  </si>
  <si>
    <t xml:space="preserve">F-037</t>
  </si>
  <si>
    <t xml:space="preserve">F-038</t>
  </si>
  <si>
    <t xml:space="preserve">F-039</t>
  </si>
  <si>
    <t xml:space="preserve">F-040</t>
  </si>
  <si>
    <t xml:space="preserve">F-041</t>
  </si>
  <si>
    <t xml:space="preserve">F-042</t>
  </si>
  <si>
    <t xml:space="preserve">F-043</t>
  </si>
  <si>
    <t xml:space="preserve">F-044</t>
  </si>
  <si>
    <t xml:space="preserve">F-045</t>
  </si>
  <si>
    <t xml:space="preserve">F-046</t>
  </si>
  <si>
    <t xml:space="preserve">F-047</t>
  </si>
  <si>
    <t xml:space="preserve">F-048</t>
  </si>
  <si>
    <t xml:space="preserve">F-049</t>
  </si>
  <si>
    <t xml:space="preserve">F-050</t>
  </si>
  <si>
    <t xml:space="preserve">F-051</t>
  </si>
  <si>
    <t xml:space="preserve">F-052</t>
  </si>
  <si>
    <t xml:space="preserve">F-053</t>
  </si>
  <si>
    <t xml:space="preserve">F-054</t>
  </si>
  <si>
    <t xml:space="preserve">F-055</t>
  </si>
  <si>
    <t xml:space="preserve">F-056</t>
  </si>
  <si>
    <t xml:space="preserve">F-057</t>
  </si>
  <si>
    <t xml:space="preserve">F-058</t>
  </si>
  <si>
    <t xml:space="preserve">F-059</t>
  </si>
  <si>
    <t xml:space="preserve">F-060</t>
  </si>
  <si>
    <t xml:space="preserve">F-061</t>
  </si>
  <si>
    <t xml:space="preserve">F-062</t>
  </si>
  <si>
    <t xml:space="preserve">F-063</t>
  </si>
  <si>
    <t xml:space="preserve">F-064</t>
  </si>
  <si>
    <t xml:space="preserve">F-065</t>
  </si>
  <si>
    <t xml:space="preserve">F-066</t>
  </si>
  <si>
    <t xml:space="preserve">F-067</t>
  </si>
  <si>
    <t xml:space="preserve">F-068</t>
  </si>
  <si>
    <t xml:space="preserve">F-069</t>
  </si>
  <si>
    <t xml:space="preserve">F-070</t>
  </si>
  <si>
    <t xml:space="preserve">F-071</t>
  </si>
  <si>
    <t xml:space="preserve">F-072</t>
  </si>
  <si>
    <t xml:space="preserve">F-073</t>
  </si>
  <si>
    <t xml:space="preserve">F-074</t>
  </si>
  <si>
    <t xml:space="preserve">F-075</t>
  </si>
  <si>
    <t xml:space="preserve">F-076</t>
  </si>
  <si>
    <t xml:space="preserve">F-077</t>
  </si>
  <si>
    <t xml:space="preserve">F-078</t>
  </si>
  <si>
    <t xml:space="preserve">F-079</t>
  </si>
  <si>
    <t xml:space="preserve">F-080</t>
  </si>
  <si>
    <t xml:space="preserve">F-081</t>
  </si>
  <si>
    <t xml:space="preserve">F-082</t>
  </si>
  <si>
    <t xml:space="preserve">F-083</t>
  </si>
  <si>
    <t xml:space="preserve">F-084</t>
  </si>
  <si>
    <t xml:space="preserve">F-085</t>
  </si>
  <si>
    <t xml:space="preserve">F-086</t>
  </si>
  <si>
    <t xml:space="preserve">F-087</t>
  </si>
  <si>
    <t xml:space="preserve">F-088</t>
  </si>
  <si>
    <t xml:space="preserve">F-089</t>
  </si>
  <si>
    <t xml:space="preserve">F-090</t>
  </si>
  <si>
    <t xml:space="preserve">F-091</t>
  </si>
  <si>
    <t xml:space="preserve">F-092</t>
  </si>
  <si>
    <t xml:space="preserve">F-093</t>
  </si>
  <si>
    <t xml:space="preserve">F-094</t>
  </si>
  <si>
    <t xml:space="preserve">F-095</t>
  </si>
  <si>
    <t xml:space="preserve">F-096</t>
  </si>
  <si>
    <t xml:space="preserve">F-097</t>
  </si>
  <si>
    <t xml:space="preserve">F-098</t>
  </si>
  <si>
    <t xml:space="preserve">F-099</t>
  </si>
  <si>
    <t xml:space="preserve">F-100</t>
  </si>
  <si>
    <t xml:space="preserve">F-101</t>
  </si>
  <si>
    <t xml:space="preserve">F-102</t>
  </si>
  <si>
    <t xml:space="preserve">F-103</t>
  </si>
  <si>
    <t xml:space="preserve">F-104</t>
  </si>
  <si>
    <t xml:space="preserve">F-105</t>
  </si>
  <si>
    <t xml:space="preserve">F-106</t>
  </si>
  <si>
    <t xml:space="preserve">F-107</t>
  </si>
  <si>
    <t xml:space="preserve">F-108</t>
  </si>
  <si>
    <t xml:space="preserve">F-109</t>
  </si>
  <si>
    <t xml:space="preserve">F-110</t>
  </si>
  <si>
    <t xml:space="preserve">F-111</t>
  </si>
  <si>
    <t xml:space="preserve">F-112</t>
  </si>
  <si>
    <t xml:space="preserve">F-113</t>
  </si>
  <si>
    <t xml:space="preserve">F-114</t>
  </si>
  <si>
    <t xml:space="preserve">F-115</t>
  </si>
  <si>
    <t xml:space="preserve">F-116</t>
  </si>
  <si>
    <t xml:space="preserve">F-117</t>
  </si>
  <si>
    <t xml:space="preserve">F-118</t>
  </si>
  <si>
    <t xml:space="preserve">F-119</t>
  </si>
  <si>
    <t xml:space="preserve">F-120</t>
  </si>
  <si>
    <t xml:space="preserve">F-121</t>
  </si>
  <si>
    <t xml:space="preserve">F-122</t>
  </si>
  <si>
    <t xml:space="preserve">F-123</t>
  </si>
  <si>
    <t xml:space="preserve">F-124</t>
  </si>
  <si>
    <t xml:space="preserve">F-125</t>
  </si>
  <si>
    <t xml:space="preserve">F-126</t>
  </si>
  <si>
    <t xml:space="preserve">F-127</t>
  </si>
  <si>
    <t xml:space="preserve">F-128</t>
  </si>
  <si>
    <t xml:space="preserve">F-129</t>
  </si>
  <si>
    <t xml:space="preserve">F-130</t>
  </si>
  <si>
    <t xml:space="preserve">F-131</t>
  </si>
  <si>
    <t xml:space="preserve">F-132</t>
  </si>
  <si>
    <t xml:space="preserve">F-133</t>
  </si>
  <si>
    <t xml:space="preserve">F-134</t>
  </si>
  <si>
    <t xml:space="preserve">F-135</t>
  </si>
  <si>
    <t xml:space="preserve">F-136</t>
  </si>
  <si>
    <t xml:space="preserve">F-137</t>
  </si>
  <si>
    <t xml:space="preserve">F-138</t>
  </si>
  <si>
    <t xml:space="preserve">F-139</t>
  </si>
  <si>
    <t xml:space="preserve">F-140</t>
  </si>
  <si>
    <t xml:space="preserve">F-141</t>
  </si>
  <si>
    <t xml:space="preserve">F-142</t>
  </si>
  <si>
    <t xml:space="preserve">F-143</t>
  </si>
  <si>
    <t xml:space="preserve">F-144</t>
  </si>
  <si>
    <t xml:space="preserve">F-145</t>
  </si>
  <si>
    <t xml:space="preserve">F-146</t>
  </si>
  <si>
    <t xml:space="preserve">F-147</t>
  </si>
  <si>
    <t xml:space="preserve">F-148</t>
  </si>
  <si>
    <t xml:space="preserve">F-149</t>
  </si>
  <si>
    <t xml:space="preserve">F-150</t>
  </si>
  <si>
    <t xml:space="preserve">F-151</t>
  </si>
  <si>
    <t xml:space="preserve">F-152</t>
  </si>
  <si>
    <t xml:space="preserve">F-153</t>
  </si>
  <si>
    <t xml:space="preserve">F-154</t>
  </si>
  <si>
    <t xml:space="preserve">F-155</t>
  </si>
  <si>
    <t xml:space="preserve">F-156</t>
  </si>
  <si>
    <t xml:space="preserve">F-157</t>
  </si>
  <si>
    <t xml:space="preserve">F-158</t>
  </si>
  <si>
    <t xml:space="preserve">F-159</t>
  </si>
  <si>
    <t xml:space="preserve">F-160</t>
  </si>
  <si>
    <t xml:space="preserve">F-161</t>
  </si>
  <si>
    <t xml:space="preserve">F-162</t>
  </si>
  <si>
    <t xml:space="preserve">F-163</t>
  </si>
  <si>
    <t xml:space="preserve">F-164</t>
  </si>
  <si>
    <t xml:space="preserve">F-165</t>
  </si>
  <si>
    <t xml:space="preserve">F-166</t>
  </si>
  <si>
    <t xml:space="preserve">F-167</t>
  </si>
  <si>
    <t xml:space="preserve">F-168</t>
  </si>
  <si>
    <t xml:space="preserve">F-169</t>
  </si>
  <si>
    <t xml:space="preserve">F-170</t>
  </si>
  <si>
    <t xml:space="preserve">F-171</t>
  </si>
  <si>
    <t xml:space="preserve">F-172</t>
  </si>
  <si>
    <t xml:space="preserve">F-173</t>
  </si>
  <si>
    <t xml:space="preserve">F-174</t>
  </si>
  <si>
    <t xml:space="preserve">F-175</t>
  </si>
  <si>
    <t xml:space="preserve">F-176</t>
  </si>
  <si>
    <t xml:space="preserve">F-177</t>
  </si>
  <si>
    <t xml:space="preserve">F-178</t>
  </si>
  <si>
    <t xml:space="preserve">F-179</t>
  </si>
  <si>
    <t xml:space="preserve">F-180</t>
  </si>
  <si>
    <t xml:space="preserve">F-181</t>
  </si>
  <si>
    <t xml:space="preserve">F-182</t>
  </si>
  <si>
    <t xml:space="preserve">F-183</t>
  </si>
  <si>
    <t xml:space="preserve">F-184</t>
  </si>
  <si>
    <t xml:space="preserve">F-185</t>
  </si>
  <si>
    <t xml:space="preserve">F-186</t>
  </si>
  <si>
    <t xml:space="preserve">F-187</t>
  </si>
  <si>
    <t xml:space="preserve">F-188</t>
  </si>
  <si>
    <t xml:space="preserve">F-189</t>
  </si>
  <si>
    <t xml:space="preserve">F-190</t>
  </si>
  <si>
    <t xml:space="preserve">F-191</t>
  </si>
  <si>
    <t xml:space="preserve">F-192</t>
  </si>
  <si>
    <t xml:space="preserve">F-193</t>
  </si>
  <si>
    <t xml:space="preserve">F-194</t>
  </si>
  <si>
    <t xml:space="preserve">F-195</t>
  </si>
  <si>
    <t xml:space="preserve">F-196</t>
  </si>
  <si>
    <t xml:space="preserve">F-197</t>
  </si>
  <si>
    <t xml:space="preserve">F-198</t>
  </si>
  <si>
    <t xml:space="preserve">F-199</t>
  </si>
  <si>
    <t xml:space="preserve">F-200</t>
  </si>
  <si>
    <t xml:space="preserve">Fields from the wiki's exception register. Every exception needs a compensating control, an approval and an expiry date.</t>
  </si>
  <si>
    <t xml:space="preserve">Exception ID</t>
  </si>
  <si>
    <t xml:space="preserve">AI System / Vendor</t>
  </si>
  <si>
    <t xml:space="preserve">Reason for Exception</t>
  </si>
  <si>
    <t xml:space="preserve">Compensating Control</t>
  </si>
  <si>
    <t xml:space="preserve">Business Owner</t>
  </si>
  <si>
    <t xml:space="preserve">Risk Owner</t>
  </si>
  <si>
    <t xml:space="preserve">Approval Date</t>
  </si>
  <si>
    <t xml:space="preserve">Expiry Date</t>
  </si>
  <si>
    <t xml:space="preserve">Review Status</t>
  </si>
  <si>
    <t xml:space="preserve">Expiry Check</t>
  </si>
  <si>
    <t xml:space="preserve">EX-001</t>
  </si>
  <si>
    <t xml:space="preserve">EX-002</t>
  </si>
  <si>
    <t xml:space="preserve">EX-003</t>
  </si>
  <si>
    <t xml:space="preserve">EX-004</t>
  </si>
  <si>
    <t xml:space="preserve">EX-005</t>
  </si>
  <si>
    <t xml:space="preserve">EX-006</t>
  </si>
  <si>
    <t xml:space="preserve">EX-007</t>
  </si>
  <si>
    <t xml:space="preserve">EX-008</t>
  </si>
  <si>
    <t xml:space="preserve">EX-009</t>
  </si>
  <si>
    <t xml:space="preserve">EX-010</t>
  </si>
  <si>
    <t xml:space="preserve">EX-011</t>
  </si>
  <si>
    <t xml:space="preserve">EX-012</t>
  </si>
  <si>
    <t xml:space="preserve">EX-013</t>
  </si>
  <si>
    <t xml:space="preserve">EX-014</t>
  </si>
  <si>
    <t xml:space="preserve">EX-015</t>
  </si>
  <si>
    <t xml:space="preserve">EX-016</t>
  </si>
  <si>
    <t xml:space="preserve">EX-017</t>
  </si>
  <si>
    <t xml:space="preserve">EX-018</t>
  </si>
  <si>
    <t xml:space="preserve">EX-019</t>
  </si>
  <si>
    <t xml:space="preserve">EX-020</t>
  </si>
  <si>
    <t xml:space="preserve">EX-021</t>
  </si>
  <si>
    <t xml:space="preserve">EX-022</t>
  </si>
  <si>
    <t xml:space="preserve">EX-023</t>
  </si>
  <si>
    <t xml:space="preserve">EX-024</t>
  </si>
  <si>
    <t xml:space="preserve">EX-025</t>
  </si>
  <si>
    <t xml:space="preserve">EX-026</t>
  </si>
  <si>
    <t xml:space="preserve">EX-027</t>
  </si>
  <si>
    <t xml:space="preserve">EX-028</t>
  </si>
  <si>
    <t xml:space="preserve">EX-029</t>
  </si>
  <si>
    <t xml:space="preserve">EX-030</t>
  </si>
  <si>
    <t xml:space="preserve">EX-031</t>
  </si>
  <si>
    <t xml:space="preserve">EX-032</t>
  </si>
  <si>
    <t xml:space="preserve">EX-033</t>
  </si>
  <si>
    <t xml:space="preserve">EX-034</t>
  </si>
  <si>
    <t xml:space="preserve">EX-035</t>
  </si>
  <si>
    <t xml:space="preserve">EX-036</t>
  </si>
  <si>
    <t xml:space="preserve">EX-037</t>
  </si>
  <si>
    <t xml:space="preserve">EX-038</t>
  </si>
  <si>
    <t xml:space="preserve">EX-039</t>
  </si>
  <si>
    <t xml:space="preserve">EX-040</t>
  </si>
  <si>
    <t xml:space="preserve">EX-041</t>
  </si>
  <si>
    <t xml:space="preserve">EX-042</t>
  </si>
  <si>
    <t xml:space="preserve">EX-043</t>
  </si>
  <si>
    <t xml:space="preserve">EX-044</t>
  </si>
  <si>
    <t xml:space="preserve">EX-045</t>
  </si>
  <si>
    <t xml:space="preserve">EX-046</t>
  </si>
  <si>
    <t xml:space="preserve">EX-047</t>
  </si>
  <si>
    <t xml:space="preserve">EX-048</t>
  </si>
  <si>
    <t xml:space="preserve">EX-049</t>
  </si>
  <si>
    <t xml:space="preserve">EX-050</t>
  </si>
  <si>
    <t xml:space="preserve">EX-051</t>
  </si>
  <si>
    <t xml:space="preserve">EX-052</t>
  </si>
  <si>
    <t xml:space="preserve">EX-053</t>
  </si>
  <si>
    <t xml:space="preserve">EX-054</t>
  </si>
  <si>
    <t xml:space="preserve">EX-055</t>
  </si>
  <si>
    <t xml:space="preserve">EX-056</t>
  </si>
  <si>
    <t xml:space="preserve">EX-057</t>
  </si>
  <si>
    <t xml:space="preserve">EX-058</t>
  </si>
  <si>
    <t xml:space="preserve">EX-059</t>
  </si>
  <si>
    <t xml:space="preserve">EX-060</t>
  </si>
  <si>
    <t xml:space="preserve">EX-061</t>
  </si>
  <si>
    <t xml:space="preserve">EX-062</t>
  </si>
  <si>
    <t xml:space="preserve">EX-063</t>
  </si>
  <si>
    <t xml:space="preserve">EX-064</t>
  </si>
  <si>
    <t xml:space="preserve">EX-065</t>
  </si>
  <si>
    <t xml:space="preserve">EX-066</t>
  </si>
  <si>
    <t xml:space="preserve">EX-067</t>
  </si>
  <si>
    <t xml:space="preserve">EX-068</t>
  </si>
  <si>
    <t xml:space="preserve">EX-069</t>
  </si>
  <si>
    <t xml:space="preserve">EX-070</t>
  </si>
  <si>
    <t xml:space="preserve">EX-071</t>
  </si>
  <si>
    <t xml:space="preserve">EX-072</t>
  </si>
  <si>
    <t xml:space="preserve">EX-073</t>
  </si>
  <si>
    <t xml:space="preserve">EX-074</t>
  </si>
  <si>
    <t xml:space="preserve">EX-075</t>
  </si>
  <si>
    <t xml:space="preserve">EX-076</t>
  </si>
  <si>
    <t xml:space="preserve">EX-077</t>
  </si>
  <si>
    <t xml:space="preserve">EX-078</t>
  </si>
  <si>
    <t xml:space="preserve">EX-079</t>
  </si>
  <si>
    <t xml:space="preserve">EX-080</t>
  </si>
  <si>
    <t xml:space="preserve">EX-081</t>
  </si>
  <si>
    <t xml:space="preserve">EX-082</t>
  </si>
  <si>
    <t xml:space="preserve">EX-083</t>
  </si>
  <si>
    <t xml:space="preserve">EX-084</t>
  </si>
  <si>
    <t xml:space="preserve">EX-085</t>
  </si>
  <si>
    <t xml:space="preserve">EX-086</t>
  </si>
  <si>
    <t xml:space="preserve">EX-087</t>
  </si>
  <si>
    <t xml:space="preserve">EX-088</t>
  </si>
  <si>
    <t xml:space="preserve">EX-089</t>
  </si>
  <si>
    <t xml:space="preserve">EX-090</t>
  </si>
  <si>
    <t xml:space="preserve">EX-091</t>
  </si>
  <si>
    <t xml:space="preserve">EX-092</t>
  </si>
  <si>
    <t xml:space="preserve">EX-093</t>
  </si>
  <si>
    <t xml:space="preserve">EX-094</t>
  </si>
  <si>
    <t xml:space="preserve">EX-095</t>
  </si>
  <si>
    <t xml:space="preserve">EX-096</t>
  </si>
  <si>
    <t xml:space="preserve">EX-097</t>
  </si>
  <si>
    <t xml:space="preserve">EX-098</t>
  </si>
  <si>
    <t xml:space="preserve">EX-099</t>
  </si>
  <si>
    <t xml:space="preserve">EX-100</t>
  </si>
  <si>
    <t xml:space="preserve">Preparing for ISO/IEC 42001 Certification</t>
  </si>
  <si>
    <t xml:space="preserve">From the wiki. Clause numbers and headings were checked by the wiki against the publisher's contents preview on 15 October 2026; the clause text was not read.</t>
  </si>
  <si>
    <t xml:space="preserve">ISO/IEC 42006 clause</t>
  </si>
  <si>
    <t xml:space="preserve">What it means for the organization being audited</t>
  </si>
  <si>
    <t xml:space="preserve">Wiki evidence to prepare</t>
  </si>
  <si>
    <t xml:space="preserve">Readiness</t>
  </si>
  <si>
    <t xml:space="preserve">Owner</t>
  </si>
  <si>
    <t xml:space="preserve">7.1.3 Specific technical competence requirements</t>
  </si>
  <si>
    <t xml:space="preserve">Expect auditors, or technical experts with them, who can examine AI-specific controls, not only management-system documents.</t>
  </si>
  <si>
    <t xml:space="preserve">The evidence in the tables above, by control</t>
  </si>
  <si>
    <t xml:space="preserve">8.4.2 Access to the documentation of the organization</t>
  </si>
  <si>
    <t xml:space="preserve">Agree in advance how auditors will see confidential material such as model documentation and test results.</t>
  </si>
  <si>
    <t xml:space="preserve">Evidence packs (AI-CTRL-038)</t>
  </si>
  <si>
    <t xml:space="preserve">9.1.3 Scope of certification</t>
  </si>
  <si>
    <t xml:space="preserve">The certificate states which AI systems and activities are in scope. Make sure the scope matches the AI systems you actually run.</t>
  </si>
  <si>
    <t xml:space="preserve">AI use-case registry (AI-CTRL-011)</t>
  </si>
  <si>
    <t xml:space="preserve">9.1.4 Determining audit time, and Annex A (normative) Audit time</t>
  </si>
  <si>
    <t xml:space="preserve">Audit effort depends on the AI management system's scope. A secondary source reports that the factors include the number of AI systems, high-risk uses and third-party AI; check this against the standard.</t>
  </si>
  <si>
    <t xml:space="preserve">Registry counts by risk tier; vendor AI list (AI-CTRL-014)</t>
  </si>
  <si>
    <t xml:space="preserve">9.6 Maintaining certification</t>
  </si>
  <si>
    <t xml:space="preserve">Surveillance audits sample controls between certification cycles, so evidence must stay current.</t>
  </si>
  <si>
    <t xml:space="preserve">Review dates in the control library; AI-CTRL-038</t>
  </si>
  <si>
    <t xml:space="preserve">When you rely on a supplier's ISO/IEC 42001 certificate, ask which AI systems it covers and which body issued it.</t>
  </si>
  <si>
    <t xml:space="preserve">YesNo</t>
  </si>
  <si>
    <t xml:space="preserve">FStatus</t>
  </si>
  <si>
    <t xml:space="preserve">Review</t>
  </si>
  <si>
    <t xml:space="preserve">Prep</t>
  </si>
  <si>
    <t xml:space="preserve">Open</t>
  </si>
  <si>
    <t xml:space="preserve">Active</t>
  </si>
  <si>
    <t xml:space="preserve">Not started</t>
  </si>
  <si>
    <t xml:space="preserve">No</t>
  </si>
  <si>
    <t xml:space="preserve">GCC only</t>
  </si>
  <si>
    <t xml:space="preserve">In remediation</t>
  </si>
  <si>
    <t xml:space="preserve">Under review</t>
  </si>
  <si>
    <t xml:space="preserve">In progress</t>
  </si>
  <si>
    <t xml:space="preserve">EU only</t>
  </si>
  <si>
    <t xml:space="preserve">Ready to verify</t>
  </si>
  <si>
    <t xml:space="preserve">Renewed</t>
  </si>
  <si>
    <t xml:space="preserve">Ready</t>
  </si>
  <si>
    <t xml:space="preserve">Neither (core controls only)</t>
  </si>
  <si>
    <t xml:space="preserve">Risk accepted</t>
  </si>
</sst>
</file>

<file path=xl/styles.xml><?xml version="1.0" encoding="utf-8"?>
<styleSheet xmlns="http://schemas.openxmlformats.org/spreadsheetml/2006/main">
  <numFmts count="3">
    <numFmt numFmtId="164" formatCode="General"/>
    <numFmt numFmtId="165" formatCode="General"/>
    <numFmt numFmtId="166" formatCode="yyyy\-mm\-dd"/>
  </numFmts>
  <fonts count="13">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10"/>
      <color rgb="FF595959"/>
      <name val="Arial"/>
      <family val="0"/>
      <charset val="1"/>
    </font>
    <font>
      <b val="true"/>
      <sz val="12"/>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i val="true"/>
      <sz val="9"/>
      <color rgb="FF595959"/>
      <name val="Arial"/>
      <family val="0"/>
      <charset val="1"/>
    </font>
    <font>
      <b val="true"/>
      <sz val="10"/>
      <color rgb="FFFFFFFF"/>
      <name val="Arial"/>
      <family val="0"/>
      <charset val="1"/>
    </font>
    <font>
      <b val="true"/>
      <sz val="10"/>
      <color rgb="FF1F3864"/>
      <name val="Arial"/>
      <family val="0"/>
      <charset val="1"/>
    </font>
  </fonts>
  <fills count="24">
    <fill>
      <patternFill patternType="none"/>
    </fill>
    <fill>
      <patternFill patternType="gray125"/>
    </fill>
    <fill>
      <patternFill patternType="solid">
        <fgColor rgb="FFC00000"/>
        <bgColor rgb="FF800000"/>
      </patternFill>
    </fill>
    <fill>
      <patternFill patternType="solid">
        <fgColor rgb="FFFFFFFF"/>
        <bgColor rgb="FFEEF3FA"/>
      </patternFill>
    </fill>
    <fill>
      <patternFill patternType="solid">
        <fgColor rgb="FFFBEAEA"/>
        <bgColor rgb="FFFCE4D6"/>
      </patternFill>
    </fill>
    <fill>
      <patternFill patternType="solid">
        <fgColor rgb="FF3A3A3A"/>
        <bgColor rgb="FF333300"/>
      </patternFill>
    </fill>
    <fill>
      <patternFill patternType="solid">
        <fgColor rgb="FF548235"/>
        <bgColor rgb="FF595959"/>
      </patternFill>
    </fill>
    <fill>
      <patternFill patternType="solid">
        <fgColor rgb="FFC6EFCE"/>
        <bgColor rgb="FFE2EFDA"/>
      </patternFill>
    </fill>
    <fill>
      <patternFill patternType="solid">
        <fgColor rgb="FFFFEB9C"/>
        <bgColor rgb="FFFFF2CC"/>
      </patternFill>
    </fill>
    <fill>
      <patternFill patternType="solid">
        <fgColor rgb="FFFF7C80"/>
        <bgColor rgb="FFFF9900"/>
      </patternFill>
    </fill>
    <fill>
      <patternFill patternType="solid">
        <fgColor rgb="FFD9D9D9"/>
        <bgColor rgb="FFE7E6E6"/>
      </patternFill>
    </fill>
    <fill>
      <patternFill patternType="solid">
        <fgColor rgb="FFE7E6E6"/>
        <bgColor rgb="FFE2EFDA"/>
      </patternFill>
    </fill>
    <fill>
      <patternFill patternType="solid">
        <fgColor rgb="FFE2EFDA"/>
        <bgColor rgb="FFE7E6E6"/>
      </patternFill>
    </fill>
    <fill>
      <patternFill patternType="solid">
        <fgColor rgb="FFBDD7EE"/>
        <bgColor rgb="FFD9D9D9"/>
      </patternFill>
    </fill>
    <fill>
      <patternFill patternType="solid">
        <fgColor rgb="FFFCE4D6"/>
        <bgColor rgb="FFFBEAEA"/>
      </patternFill>
    </fill>
    <fill>
      <patternFill patternType="solid">
        <fgColor rgb="FFFFF2CC"/>
        <bgColor rgb="FFFCE4D6"/>
      </patternFill>
    </fill>
    <fill>
      <patternFill patternType="solid">
        <fgColor rgb="FFC55A11"/>
        <bgColor rgb="FF806000"/>
      </patternFill>
    </fill>
    <fill>
      <patternFill patternType="solid">
        <fgColor rgb="FF2F5597"/>
        <bgColor rgb="FF1F6E8C"/>
      </patternFill>
    </fill>
    <fill>
      <patternFill patternType="solid">
        <fgColor rgb="FFEEF3FA"/>
        <bgColor rgb="FFDDEBF7"/>
      </patternFill>
    </fill>
    <fill>
      <patternFill patternType="solid">
        <fgColor rgb="FF7030A0"/>
        <bgColor rgb="FF993366"/>
      </patternFill>
    </fill>
    <fill>
      <patternFill patternType="solid">
        <fgColor rgb="FFDDEBF7"/>
        <bgColor rgb="FFE7E6E6"/>
      </patternFill>
    </fill>
    <fill>
      <patternFill patternType="solid">
        <fgColor rgb="FF806000"/>
        <bgColor rgb="FF7F6000"/>
      </patternFill>
    </fill>
    <fill>
      <patternFill patternType="solid">
        <fgColor rgb="FF7F6000"/>
        <bgColor rgb="FF806000"/>
      </patternFill>
    </fill>
    <fill>
      <patternFill patternType="solid">
        <fgColor rgb="FF1F6E8C"/>
        <bgColor rgb="FF2F5597"/>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4" fillId="5" borderId="0" xfId="0" applyFont="true" applyBorder="false" applyAlignment="true" applyProtection="false">
      <alignment horizontal="general" vertical="center"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6" fillId="5" borderId="0" xfId="0" applyFont="true" applyBorder="false" applyAlignment="false" applyProtection="false">
      <alignment horizontal="general" vertical="bottom" textRotation="0" wrapText="false" indent="0" shrinkToFit="false"/>
      <protection locked="true" hidden="false"/>
    </xf>
    <xf numFmtId="164" fontId="4" fillId="6" borderId="0" xfId="0" applyFont="true" applyBorder="false" applyAlignment="true" applyProtection="false">
      <alignment horizontal="general" vertical="center"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11" fillId="6" borderId="1" xfId="0" applyFont="true" applyBorder="true" applyAlignment="true" applyProtection="false">
      <alignment horizontal="center" vertical="top" textRotation="0" wrapText="true" indent="0" shrinkToFit="false"/>
      <protection locked="true" hidden="false"/>
    </xf>
    <xf numFmtId="164" fontId="7" fillId="7" borderId="1" xfId="0" applyFont="true" applyBorder="true" applyAlignment="true" applyProtection="false">
      <alignment horizontal="center" vertical="top" textRotation="0" wrapText="true" indent="0" shrinkToFit="false"/>
      <protection locked="true" hidden="false"/>
    </xf>
    <xf numFmtId="164" fontId="7" fillId="8" borderId="1" xfId="0" applyFont="true" applyBorder="true" applyAlignment="true" applyProtection="false">
      <alignment horizontal="center" vertical="top" textRotation="0" wrapText="true" indent="0" shrinkToFit="false"/>
      <protection locked="true" hidden="false"/>
    </xf>
    <xf numFmtId="164" fontId="7" fillId="9" borderId="1" xfId="0" applyFont="true" applyBorder="true" applyAlignment="true" applyProtection="false">
      <alignment horizontal="center" vertical="top" textRotation="0" wrapText="true" indent="0" shrinkToFit="false"/>
      <protection locked="true" hidden="false"/>
    </xf>
    <xf numFmtId="164" fontId="7" fillId="10" borderId="1" xfId="0" applyFont="true" applyBorder="true" applyAlignment="true" applyProtection="false">
      <alignment horizontal="center" vertical="top" textRotation="0" wrapText="true" indent="0" shrinkToFit="false"/>
      <protection locked="true" hidden="false"/>
    </xf>
    <xf numFmtId="165" fontId="7" fillId="11" borderId="1" xfId="0" applyFont="true" applyBorder="true" applyAlignment="true" applyProtection="false">
      <alignment horizontal="center" vertical="top" textRotation="0" wrapText="true" indent="0" shrinkToFit="false"/>
      <protection locked="true" hidden="false"/>
    </xf>
    <xf numFmtId="164" fontId="7" fillId="12" borderId="1" xfId="0" applyFont="true" applyBorder="true" applyAlignment="true" applyProtection="false">
      <alignment horizontal="general" vertical="top" textRotation="0" wrapText="true" indent="0" shrinkToFit="false"/>
      <protection locked="true" hidden="false"/>
    </xf>
    <xf numFmtId="164" fontId="6" fillId="6" borderId="0" xfId="0" applyFont="true" applyBorder="false" applyAlignment="false" applyProtection="false">
      <alignment horizontal="general" vertical="bottom" textRotation="0" wrapText="false" indent="0" shrinkToFit="false"/>
      <protection locked="true" hidden="false"/>
    </xf>
    <xf numFmtId="164" fontId="7" fillId="7" borderId="1" xfId="0" applyFont="true" applyBorder="true" applyAlignment="true" applyProtection="false">
      <alignment horizontal="general" vertical="top" textRotation="0" wrapText="true" indent="0" shrinkToFit="false"/>
      <protection locked="true" hidden="false"/>
    </xf>
    <xf numFmtId="164" fontId="7" fillId="13" borderId="1" xfId="0" applyFont="true" applyBorder="true" applyAlignment="true" applyProtection="false">
      <alignment horizontal="general" vertical="top" textRotation="0" wrapText="true" indent="0" shrinkToFit="false"/>
      <protection locked="true" hidden="false"/>
    </xf>
    <xf numFmtId="164" fontId="7" fillId="8" borderId="1" xfId="0" applyFont="true" applyBorder="true" applyAlignment="true" applyProtection="false">
      <alignment horizontal="general" vertical="top" textRotation="0" wrapText="true" indent="0" shrinkToFit="false"/>
      <protection locked="true" hidden="false"/>
    </xf>
    <xf numFmtId="164" fontId="7" fillId="9" borderId="1" xfId="0" applyFont="true" applyBorder="true" applyAlignment="true" applyProtection="false">
      <alignment horizontal="general" vertical="top" textRotation="0" wrapText="true" indent="0" shrinkToFit="false"/>
      <protection locked="true" hidden="false"/>
    </xf>
    <xf numFmtId="164" fontId="7" fillId="14" borderId="1" xfId="0" applyFont="true" applyBorder="true" applyAlignment="true" applyProtection="false">
      <alignment horizontal="general" vertical="top" textRotation="0" wrapText="true" indent="0" shrinkToFit="false"/>
      <protection locked="true" hidden="false"/>
    </xf>
    <xf numFmtId="164" fontId="8" fillId="15" borderId="1" xfId="0" applyFont="true" applyBorder="true" applyAlignment="true" applyProtection="false">
      <alignment horizontal="general" vertical="top" textRotation="0" wrapText="true" indent="0" shrinkToFit="false"/>
      <protection locked="true" hidden="false"/>
    </xf>
    <xf numFmtId="164" fontId="4" fillId="16" borderId="0" xfId="0" applyFont="true" applyBorder="false" applyAlignment="true" applyProtection="false">
      <alignment horizontal="general" vertical="center" textRotation="0" wrapText="false" indent="0" shrinkToFit="false"/>
      <protection locked="true" hidden="false"/>
    </xf>
    <xf numFmtId="164" fontId="0" fillId="16" borderId="0" xfId="0" applyFont="false" applyBorder="false" applyAlignment="false" applyProtection="false">
      <alignment horizontal="general" vertical="bottom" textRotation="0" wrapText="false" indent="0" shrinkToFit="false"/>
      <protection locked="true" hidden="false"/>
    </xf>
    <xf numFmtId="164" fontId="6" fillId="16" borderId="0" xfId="0" applyFont="true" applyBorder="false" applyAlignment="false" applyProtection="false">
      <alignment horizontal="general" vertical="bottom" textRotation="0" wrapText="false" indent="0" shrinkToFit="false"/>
      <protection locked="true" hidden="false"/>
    </xf>
    <xf numFmtId="164" fontId="11" fillId="16" borderId="0" xfId="0" applyFont="true" applyBorder="false" applyAlignment="false" applyProtection="false">
      <alignment horizontal="general" vertical="bottom" textRotation="0" wrapText="false" indent="0" shrinkToFit="false"/>
      <protection locked="true" hidden="false"/>
    </xf>
    <xf numFmtId="164" fontId="8" fillId="14" borderId="1" xfId="0" applyFont="true" applyBorder="true" applyAlignment="true" applyProtection="false">
      <alignment horizontal="general" vertical="top" textRotation="0" wrapText="true" indent="0" shrinkToFit="false"/>
      <protection locked="true" hidden="false"/>
    </xf>
    <xf numFmtId="166" fontId="8" fillId="15" borderId="1" xfId="0" applyFont="true" applyBorder="true" applyAlignment="true" applyProtection="false">
      <alignment horizontal="general" vertical="top" textRotation="0" wrapText="true" indent="0" shrinkToFit="false"/>
      <protection locked="true" hidden="false"/>
    </xf>
    <xf numFmtId="164" fontId="7" fillId="10" borderId="1" xfId="0" applyFont="true" applyBorder="true" applyAlignment="true" applyProtection="false">
      <alignment horizontal="general" vertical="top" textRotation="0" wrapText="true" indent="0" shrinkToFit="false"/>
      <protection locked="true" hidden="false"/>
    </xf>
    <xf numFmtId="164" fontId="4" fillId="17" borderId="0" xfId="0" applyFont="true" applyBorder="false" applyAlignment="true" applyProtection="false">
      <alignment horizontal="general" vertical="center" textRotation="0" wrapText="false" indent="0" shrinkToFit="false"/>
      <protection locked="true" hidden="false"/>
    </xf>
    <xf numFmtId="164" fontId="0" fillId="17" borderId="0" xfId="0" applyFont="false" applyBorder="false" applyAlignment="false" applyProtection="false">
      <alignment horizontal="general" vertical="bottom" textRotation="0" wrapText="false" indent="0" shrinkToFit="false"/>
      <protection locked="true" hidden="false"/>
    </xf>
    <xf numFmtId="164" fontId="11" fillId="17" borderId="1" xfId="0" applyFont="true" applyBorder="true" applyAlignment="true" applyProtection="false">
      <alignment horizontal="center" vertical="top" textRotation="0" wrapText="tru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4" fontId="8" fillId="15" borderId="1" xfId="0" applyFont="true" applyBorder="true" applyAlignment="true" applyProtection="false">
      <alignment horizontal="center" vertical="top" textRotation="0" wrapText="true" indent="0" shrinkToFit="false"/>
      <protection locked="true" hidden="false"/>
    </xf>
    <xf numFmtId="166" fontId="8" fillId="15" borderId="1" xfId="0" applyFont="true" applyBorder="true" applyAlignment="true" applyProtection="false">
      <alignment horizontal="center" vertical="top" textRotation="0" wrapText="true" indent="0" shrinkToFit="false"/>
      <protection locked="true" hidden="false"/>
    </xf>
    <xf numFmtId="164" fontId="8" fillId="11" borderId="1" xfId="0" applyFont="true" applyBorder="true" applyAlignment="true" applyProtection="false">
      <alignment horizontal="center" vertical="top" textRotation="0" wrapText="true" indent="0" shrinkToFit="false"/>
      <protection locked="true" hidden="false"/>
    </xf>
    <xf numFmtId="164" fontId="8" fillId="11"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true" indent="0" shrinkToFit="false"/>
      <protection locked="true" hidden="false"/>
    </xf>
    <xf numFmtId="164" fontId="8" fillId="18" borderId="1" xfId="0" applyFont="true" applyBorder="true" applyAlignment="true" applyProtection="false">
      <alignment horizontal="general" vertical="top" textRotation="0" wrapText="true" indent="0" shrinkToFit="false"/>
      <protection locked="true" hidden="false"/>
    </xf>
    <xf numFmtId="164" fontId="4" fillId="19" borderId="0" xfId="0" applyFont="true" applyBorder="false" applyAlignment="true" applyProtection="false">
      <alignment horizontal="general" vertical="center" textRotation="0" wrapText="false" indent="0" shrinkToFit="false"/>
      <protection locked="true" hidden="false"/>
    </xf>
    <xf numFmtId="164" fontId="0" fillId="19" borderId="0" xfId="0" applyFont="false" applyBorder="false" applyAlignment="false" applyProtection="false">
      <alignment horizontal="general" vertical="bottom" textRotation="0" wrapText="false" indent="0" shrinkToFit="false"/>
      <protection locked="true" hidden="false"/>
    </xf>
    <xf numFmtId="164" fontId="11" fillId="19" borderId="1" xfId="0" applyFont="true" applyBorder="true" applyAlignment="true" applyProtection="false">
      <alignment horizontal="center" vertical="top" textRotation="0" wrapText="true" indent="0" shrinkToFit="false"/>
      <protection locked="true" hidden="false"/>
    </xf>
    <xf numFmtId="164" fontId="7" fillId="14" borderId="1" xfId="0" applyFont="true" applyBorder="true" applyAlignment="true" applyProtection="false">
      <alignment horizontal="center" vertical="top" textRotation="0" wrapText="true" indent="0" shrinkToFit="false"/>
      <protection locked="true" hidden="false"/>
    </xf>
    <xf numFmtId="164" fontId="7" fillId="20" borderId="1" xfId="0" applyFont="true" applyBorder="true" applyAlignment="true" applyProtection="false">
      <alignment horizontal="center" vertical="top" textRotation="0" wrapText="true" indent="0" shrinkToFit="false"/>
      <protection locked="true" hidden="false"/>
    </xf>
    <xf numFmtId="164" fontId="4" fillId="21" borderId="0" xfId="0" applyFont="true" applyBorder="false" applyAlignment="true" applyProtection="false">
      <alignment horizontal="general" vertical="center" textRotation="0" wrapText="false" indent="0" shrinkToFit="false"/>
      <protection locked="true" hidden="false"/>
    </xf>
    <xf numFmtId="164" fontId="0" fillId="21" borderId="0" xfId="0" applyFont="false" applyBorder="false" applyAlignment="false" applyProtection="false">
      <alignment horizontal="general" vertical="bottom" textRotation="0" wrapText="false" indent="0" shrinkToFit="false"/>
      <protection locked="true" hidden="false"/>
    </xf>
    <xf numFmtId="164" fontId="11" fillId="21" borderId="1" xfId="0" applyFont="true" applyBorder="true" applyAlignment="true" applyProtection="false">
      <alignment horizontal="center" vertical="top" textRotation="0" wrapText="true" indent="0" shrinkToFit="false"/>
      <protection locked="true" hidden="false"/>
    </xf>
    <xf numFmtId="164" fontId="8" fillId="14" borderId="1" xfId="0" applyFont="true" applyBorder="true" applyAlignment="true" applyProtection="false">
      <alignment horizontal="center" vertical="top" textRotation="0" wrapText="true" indent="0" shrinkToFit="false"/>
      <protection locked="true" hidden="false"/>
    </xf>
    <xf numFmtId="164" fontId="8" fillId="11" borderId="1" xfId="0" applyFont="true" applyBorder="true" applyAlignment="false" applyProtection="false">
      <alignment horizontal="general" vertical="bottom" textRotation="0" wrapText="false" indent="0" shrinkToFit="false"/>
      <protection locked="true" hidden="false"/>
    </xf>
    <xf numFmtId="164" fontId="8" fillId="20" borderId="1" xfId="0" applyFont="true" applyBorder="true" applyAlignment="true" applyProtection="false">
      <alignment horizontal="center" vertical="top" textRotation="0" wrapText="true" indent="0" shrinkToFit="false"/>
      <protection locked="true" hidden="false"/>
    </xf>
    <xf numFmtId="164" fontId="11" fillId="2" borderId="1" xfId="0" applyFont="true" applyBorder="true" applyAlignment="true" applyProtection="false">
      <alignment horizontal="center" vertical="top" textRotation="0" wrapText="true" indent="0" shrinkToFit="false"/>
      <protection locked="true" hidden="false"/>
    </xf>
    <xf numFmtId="164" fontId="4" fillId="22" borderId="0" xfId="0" applyFont="true" applyBorder="false" applyAlignment="true" applyProtection="false">
      <alignment horizontal="general" vertical="center" textRotation="0" wrapText="false" indent="0" shrinkToFit="false"/>
      <protection locked="true" hidden="false"/>
    </xf>
    <xf numFmtId="164" fontId="0" fillId="22" borderId="0" xfId="0" applyFont="false" applyBorder="false" applyAlignment="false" applyProtection="false">
      <alignment horizontal="general" vertical="bottom" textRotation="0" wrapText="false" indent="0" shrinkToFit="false"/>
      <protection locked="true" hidden="false"/>
    </xf>
    <xf numFmtId="164" fontId="11" fillId="22" borderId="1" xfId="0" applyFont="true" applyBorder="true" applyAlignment="true" applyProtection="false">
      <alignment horizontal="center" vertical="top" textRotation="0" wrapText="true" indent="0" shrinkToFit="false"/>
      <protection locked="true" hidden="false"/>
    </xf>
    <xf numFmtId="164" fontId="4" fillId="23" borderId="0" xfId="0" applyFont="true" applyBorder="false" applyAlignment="true" applyProtection="false">
      <alignment horizontal="general" vertical="center" textRotation="0" wrapText="false" indent="0" shrinkToFit="false"/>
      <protection locked="true" hidden="false"/>
    </xf>
    <xf numFmtId="164" fontId="0" fillId="23" borderId="0" xfId="0" applyFont="false" applyBorder="false" applyAlignment="false" applyProtection="false">
      <alignment horizontal="general" vertical="bottom" textRotation="0" wrapText="false" indent="0" shrinkToFit="false"/>
      <protection locked="true" hidden="false"/>
    </xf>
    <xf numFmtId="164" fontId="11" fillId="23" borderId="1" xfId="0" applyFont="true" applyBorder="true" applyAlignment="true" applyProtection="false">
      <alignment horizontal="center"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0">
    <dxf>
      <fill>
        <patternFill>
          <bgColor rgb="FFFF7C80"/>
        </patternFill>
      </fill>
    </dxf>
    <dxf>
      <fill>
        <patternFill>
          <bgColor rgb="FFF8CBAD"/>
        </patternFill>
      </fill>
    </dxf>
    <dxf>
      <fill>
        <patternFill patternType="solid">
          <fgColor rgb="FF2F5597"/>
          <bgColor rgb="FF000000"/>
        </patternFill>
      </fill>
    </dxf>
    <dxf>
      <fill>
        <patternFill patternType="solid">
          <fgColor rgb="FFFFFFFF"/>
          <bgColor rgb="FF000000"/>
        </patternFill>
      </fill>
    </dxf>
    <dxf>
      <fill>
        <patternFill patternType="solid">
          <fgColor rgb="FF1F3864"/>
          <bgColor rgb="FF000000"/>
        </patternFill>
      </fill>
    </dxf>
    <dxf>
      <fill>
        <patternFill patternType="solid">
          <fgColor rgb="FFEEF3FA"/>
          <bgColor rgb="FF000000"/>
        </patternFill>
      </fill>
    </dxf>
    <dxf>
      <fill>
        <patternFill patternType="solid">
          <bgColor rgb="FF000000"/>
        </patternFill>
      </fill>
    </dxf>
    <dxf>
      <fill>
        <patternFill patternType="solid">
          <fgColor rgb="FFBDD7EE"/>
          <bgColor rgb="FF000000"/>
        </patternFill>
      </fill>
    </dxf>
    <dxf>
      <fill>
        <patternFill patternType="solid">
          <fgColor rgb="FFF8CBAD"/>
          <bgColor rgb="FF000000"/>
        </patternFill>
      </fill>
    </dxf>
    <dxf>
      <fill>
        <patternFill patternType="solid">
          <fgColor rgb="FF548235"/>
          <bgColor rgb="FF000000"/>
        </patternFill>
      </fill>
    </dxf>
    <dxf>
      <fill>
        <patternFill patternType="solid">
          <fgColor rgb="FFFFF2CC"/>
          <bgColor rgb="FF000000"/>
        </patternFill>
      </fill>
    </dxf>
    <dxf>
      <fill>
        <patternFill patternType="solid">
          <fgColor rgb="FFE7E6E6"/>
          <bgColor rgb="FF000000"/>
        </patternFill>
      </fill>
    </dxf>
    <dxf>
      <fill>
        <patternFill patternType="solid">
          <fgColor rgb="FFFCE4D6"/>
          <bgColor rgb="FF000000"/>
        </patternFill>
      </fill>
    </dxf>
    <dxf>
      <font>
        <name val="Arial"/>
        <charset val="1"/>
        <family val="0"/>
        <b val="1"/>
      </font>
      <fill>
        <patternFill>
          <bgColor rgb="FFC6EFCE"/>
        </patternFill>
      </fill>
    </dxf>
    <dxf>
      <font>
        <name val="Arial"/>
        <charset val="1"/>
        <family val="0"/>
        <b val="1"/>
      </font>
      <fill>
        <patternFill>
          <bgColor rgb="FFFFEB9C"/>
        </patternFill>
      </fill>
    </dxf>
    <dxf>
      <font>
        <name val="Arial"/>
        <charset val="1"/>
        <family val="0"/>
        <b val="1"/>
      </font>
      <fill>
        <patternFill>
          <bgColor rgb="FFFF7C80"/>
        </patternFill>
      </fill>
    </dxf>
    <dxf>
      <font>
        <name val="Arial"/>
        <charset val="1"/>
        <family val="0"/>
        <b val="1"/>
      </font>
      <fill>
        <patternFill>
          <bgColor rgb="FFD9D9D9"/>
        </patternFill>
      </fill>
    </dxf>
    <dxf>
      <font>
        <name val="Arial"/>
        <charset val="1"/>
        <family val="0"/>
      </font>
      <fill>
        <patternFill>
          <bgColor rgb="FFC6EFCE"/>
        </patternFill>
      </fill>
    </dxf>
    <dxf>
      <font>
        <name val="Arial"/>
        <charset val="1"/>
        <family val="0"/>
      </font>
      <fill>
        <patternFill>
          <bgColor rgb="FFFF7C80"/>
        </patternFill>
      </fill>
    </dxf>
    <dxf>
      <font>
        <name val="Arial"/>
        <charset val="1"/>
        <family val="0"/>
      </font>
      <fill>
        <patternFill>
          <bgColor rgb="FFBDD7EE"/>
        </patternFill>
      </fill>
    </dxf>
    <dxf>
      <font>
        <name val="Arial"/>
        <charset val="1"/>
        <family val="0"/>
      </font>
      <fill>
        <patternFill>
          <bgColor rgb="FFD9C3E9"/>
        </patternFill>
      </fill>
    </dxf>
    <dxf>
      <font>
        <name val="Arial"/>
        <charset val="1"/>
        <family val="0"/>
      </font>
      <fill>
        <patternFill>
          <bgColor rgb="FFF8CBAD"/>
        </patternFill>
      </fill>
    </dxf>
    <dxf>
      <font>
        <name val="Arial"/>
        <charset val="1"/>
        <family val="0"/>
      </font>
      <fill>
        <patternFill>
          <bgColor rgb="FFD9D9D9"/>
        </patternFill>
      </fill>
    </dxf>
    <dxf>
      <font>
        <name val="Arial"/>
        <charset val="1"/>
        <family val="0"/>
      </font>
      <fill>
        <patternFill>
          <bgColor rgb="FFFCE4D6"/>
        </patternFill>
      </fill>
    </dxf>
    <dxf>
      <font>
        <name val="Arial"/>
        <charset val="1"/>
        <family val="0"/>
      </font>
      <fill>
        <patternFill>
          <bgColor rgb="FFFFEB9C"/>
        </patternFill>
      </fill>
    </dxf>
    <dxf>
      <font>
        <name val="Arial"/>
        <charset val="1"/>
        <family val="0"/>
        <color rgb="FFA6A6A6"/>
      </font>
    </dxf>
    <dxf>
      <fill>
        <patternFill patternType="solid">
          <fgColor rgb="FF7030A0"/>
          <bgColor rgb="FF000000"/>
        </patternFill>
      </fill>
    </dxf>
    <dxf>
      <fill>
        <patternFill patternType="solid">
          <fgColor rgb="FFDDEBF7"/>
          <bgColor rgb="FF000000"/>
        </patternFill>
      </fill>
    </dxf>
    <dxf>
      <fill>
        <patternFill patternType="solid">
          <fgColor rgb="FF806000"/>
          <bgColor rgb="FF000000"/>
        </patternFill>
      </fill>
    </dxf>
    <dxf>
      <fill>
        <patternFill>
          <bgColor rgb="FFFCE4D6"/>
        </patternFill>
      </fill>
    </dxf>
  </dxfs>
  <colors>
    <indexedColors>
      <rgbColor rgb="FF000000"/>
      <rgbColor rgb="FFFFFFFF"/>
      <rgbColor rgb="FFC00000"/>
      <rgbColor rgb="FF00FF00"/>
      <rgbColor rgb="FF0000FF"/>
      <rgbColor rgb="FFE2EFDA"/>
      <rgbColor rgb="FFFF00FF"/>
      <rgbColor rgb="FF00FFFF"/>
      <rgbColor rgb="FF800000"/>
      <rgbColor rgb="FF008000"/>
      <rgbColor rgb="FF000080"/>
      <rgbColor rgb="FF806000"/>
      <rgbColor rgb="FF800080"/>
      <rgbColor rgb="FF1F6E8C"/>
      <rgbColor rgb="FFBFBFBF"/>
      <rgbColor rgb="FF7F7F7F"/>
      <rgbColor rgb="FFE7E6E6"/>
      <rgbColor rgb="FF7030A0"/>
      <rgbColor rgb="FFFFF2CC"/>
      <rgbColor rgb="FFDDEBF7"/>
      <rgbColor rgb="FF660066"/>
      <rgbColor rgb="FFFF7C80"/>
      <rgbColor rgb="FF0563C1"/>
      <rgbColor rgb="FFD9C3E9"/>
      <rgbColor rgb="FF000080"/>
      <rgbColor rgb="FFFF00FF"/>
      <rgbColor rgb="FFFBEAEA"/>
      <rgbColor rgb="FF00FFFF"/>
      <rgbColor rgb="FF800080"/>
      <rgbColor rgb="FF800000"/>
      <rgbColor rgb="FF008080"/>
      <rgbColor rgb="FF0000FF"/>
      <rgbColor rgb="FF00CCFF"/>
      <rgbColor rgb="FFEEF3FA"/>
      <rgbColor rgb="FFC6EFCE"/>
      <rgbColor rgb="FFFFEB9C"/>
      <rgbColor rgb="FFBDD7EE"/>
      <rgbColor rgb="FFFCE4D6"/>
      <rgbColor rgb="FFD9D9D9"/>
      <rgbColor rgb="FFF8CBAD"/>
      <rgbColor rgb="FF3366FF"/>
      <rgbColor rgb="FF33CCCC"/>
      <rgbColor rgb="FF99CC00"/>
      <rgbColor rgb="FFFFCC00"/>
      <rgbColor rgb="FFFF9900"/>
      <rgbColor rgb="FFC55A11"/>
      <rgbColor rgb="FF595959"/>
      <rgbColor rgb="FFA6A6A6"/>
      <rgbColor rgb="FF1F3864"/>
      <rgbColor rgb="FF548235"/>
      <rgbColor rgb="FF003300"/>
      <rgbColor rgb="FF333300"/>
      <rgbColor rgb="FF7F6000"/>
      <rgbColor rgb="FF993366"/>
      <rgbColor rgb="FF2F5597"/>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nachi065.github.io/AI-Security-Wiki/06_Testing_and_Assurance/14_AI_Security_Audit_and_Evidence_Checklist.html" TargetMode="External"/><Relationship Id="rId2" Type="http://schemas.openxmlformats.org/officeDocument/2006/relationships/hyperlink" Target="https://nachi065.github.io/AI-Security-Wiki/03_Control_Library/03_AI_Security_Control_Objectives_Library.html" TargetMode="External"/><Relationship Id="rId3" Type="http://schemas.openxmlformats.org/officeDocument/2006/relationships/hyperlink" Target="https://nachi065.github.io/AI-Security-Wiki/11_GCC_AI_Compliance/08_Evidence_Register.html" TargetMode="External"/><Relationship Id="rId4" Type="http://schemas.openxmlformats.org/officeDocument/2006/relationships/hyperlink" Target="https://nachi065.github.io/AI-Security-Wiki/11_GCC_AI_Compliance/T08_Audit_Checklist.html" TargetMode="External"/><Relationship Id="rId5" Type="http://schemas.openxmlformats.org/officeDocument/2006/relationships/hyperlink" Target="https://nachi065.github.io/AI-Security-Wiki/12_EU_AI_Compliance/08_Evidence_Register.html" TargetMode="External"/><Relationship Id="rId6" Type="http://schemas.openxmlformats.org/officeDocument/2006/relationships/hyperlink" Target="https://nachi065.github.io/AI-Security-Wiki/12_EU_AI_Compliance/T08_Audit_Checklist.html"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creativecommons.org/licenses/by-sa/4.0/" TargetMode="External"/><Relationship Id="rId2" Type="http://schemas.openxmlformats.org/officeDocument/2006/relationships/hyperlink" Target="https://creativecommons.org/licenses/by-sa/4.0/legalcode.en" TargetMode="External"/><Relationship Id="rId3" Type="http://schemas.openxmlformats.org/officeDocument/2006/relationships/hyperlink" Target="https://nachi065.github.io/AI-Security-Wiki/" TargetMode="External"/><Relationship Id="rId4" Type="http://schemas.openxmlformats.org/officeDocument/2006/relationships/hyperlink" Target="https://github.com/nachi065/AI-Security-Wiki" TargetMode="Externa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_rels/sheet6.xml.rels><?xml version="1.0" encoding="UTF-8"?>
<Relationships xmlns="http://schemas.openxmlformats.org/package/2006/relationships"><Relationship Id="rId1" Type="http://schemas.openxmlformats.org/officeDocument/2006/relationships/drawing" Target="../drawings/drawing2.xml"/>
</Relationships>
</file>

<file path=xl/worksheets/_rels/sheet7.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true"/>
  </sheetPr>
  <dimension ref="A1:B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10"/>
  </cols>
  <sheetData>
    <row r="1" customFormat="false" ht="30" hidden="false" customHeight="true" outlineLevel="0" collapsed="false">
      <c r="A1" s="1" t="s">
        <v>0</v>
      </c>
      <c r="B1" s="2"/>
    </row>
    <row r="2" customFormat="false" ht="15" hidden="false" customHeight="false" outlineLevel="0" collapsed="false">
      <c r="A2" s="3" t="s">
        <v>1</v>
      </c>
    </row>
    <row r="4" customFormat="false" ht="15" hidden="false" customHeight="false" outlineLevel="0" collapsed="false">
      <c r="A4" s="4" t="s">
        <v>2</v>
      </c>
      <c r="B4" s="2"/>
    </row>
    <row r="5" customFormat="false" ht="23.85" hidden="false" customHeight="false" outlineLevel="0" collapsed="false">
      <c r="A5" s="5" t="s">
        <v>3</v>
      </c>
      <c r="B5" s="6" t="s">
        <v>4</v>
      </c>
    </row>
    <row r="6" customFormat="false" ht="23.85" hidden="false" customHeight="false" outlineLevel="0" collapsed="false">
      <c r="A6" s="7" t="s">
        <v>5</v>
      </c>
      <c r="B6" s="8" t="s">
        <v>6</v>
      </c>
    </row>
    <row r="7" customFormat="false" ht="23.85" hidden="false" customHeight="false" outlineLevel="0" collapsed="false">
      <c r="A7" s="5" t="s">
        <v>7</v>
      </c>
      <c r="B7" s="6" t="s">
        <v>8</v>
      </c>
    </row>
    <row r="9" customFormat="false" ht="15" hidden="false" customHeight="false" outlineLevel="0" collapsed="false">
      <c r="A9" s="4" t="s">
        <v>9</v>
      </c>
      <c r="B9" s="2"/>
    </row>
    <row r="10" customFormat="false" ht="15" hidden="false" customHeight="false" outlineLevel="0" collapsed="false">
      <c r="A10" s="7" t="s">
        <v>10</v>
      </c>
      <c r="B10" s="8" t="s">
        <v>11</v>
      </c>
    </row>
    <row r="11" customFormat="false" ht="15" hidden="false" customHeight="false" outlineLevel="0" collapsed="false">
      <c r="A11" s="5" t="s">
        <v>12</v>
      </c>
      <c r="B11" s="6" t="s">
        <v>13</v>
      </c>
    </row>
    <row r="12" customFormat="false" ht="23.85" hidden="false" customHeight="false" outlineLevel="0" collapsed="false">
      <c r="A12" s="7" t="s">
        <v>14</v>
      </c>
      <c r="B12" s="8" t="s">
        <v>15</v>
      </c>
    </row>
    <row r="13" customFormat="false" ht="15" hidden="false" customHeight="false" outlineLevel="0" collapsed="false">
      <c r="A13" s="5" t="s">
        <v>16</v>
      </c>
      <c r="B13" s="6" t="s">
        <v>17</v>
      </c>
    </row>
    <row r="14" customFormat="false" ht="15" hidden="false" customHeight="false" outlineLevel="0" collapsed="false">
      <c r="A14" s="7" t="s">
        <v>18</v>
      </c>
      <c r="B14" s="8" t="s">
        <v>19</v>
      </c>
    </row>
    <row r="15" customFormat="false" ht="15" hidden="false" customHeight="false" outlineLevel="0" collapsed="false">
      <c r="A15" s="5" t="s">
        <v>20</v>
      </c>
      <c r="B15" s="6" t="s">
        <v>21</v>
      </c>
    </row>
    <row r="16" customFormat="false" ht="15" hidden="false" customHeight="false" outlineLevel="0" collapsed="false">
      <c r="A16" s="7" t="s">
        <v>22</v>
      </c>
      <c r="B16" s="8" t="s">
        <v>23</v>
      </c>
    </row>
    <row r="18" customFormat="false" ht="15" hidden="false" customHeight="false" outlineLevel="0" collapsed="false">
      <c r="A18" s="4" t="s">
        <v>24</v>
      </c>
      <c r="B18" s="2"/>
    </row>
    <row r="19" customFormat="false" ht="15" hidden="false" customHeight="false" outlineLevel="0" collapsed="false">
      <c r="A19" s="5" t="s">
        <v>25</v>
      </c>
      <c r="B19" s="6" t="s">
        <v>26</v>
      </c>
    </row>
    <row r="20" customFormat="false" ht="15" hidden="false" customHeight="false" outlineLevel="0" collapsed="false">
      <c r="A20" s="7" t="s">
        <v>27</v>
      </c>
      <c r="B20" s="8" t="s">
        <v>28</v>
      </c>
    </row>
    <row r="21" customFormat="false" ht="15" hidden="false" customHeight="false" outlineLevel="0" collapsed="false">
      <c r="A21" s="5" t="s">
        <v>29</v>
      </c>
      <c r="B21" s="6" t="s">
        <v>30</v>
      </c>
    </row>
    <row r="22" customFormat="false" ht="15" hidden="false" customHeight="false" outlineLevel="0" collapsed="false">
      <c r="A22" s="7" t="s">
        <v>31</v>
      </c>
      <c r="B22" s="8" t="s">
        <v>32</v>
      </c>
    </row>
    <row r="24" customFormat="false" ht="15" hidden="false" customHeight="false" outlineLevel="0" collapsed="false">
      <c r="A24" s="4" t="s">
        <v>33</v>
      </c>
      <c r="B24" s="2"/>
    </row>
    <row r="25" customFormat="false" ht="15" hidden="false" customHeight="false" outlineLevel="0" collapsed="false">
      <c r="A25" s="5" t="s">
        <v>34</v>
      </c>
      <c r="B25" s="6" t="s">
        <v>35</v>
      </c>
    </row>
    <row r="26" customFormat="false" ht="15" hidden="false" customHeight="false" outlineLevel="0" collapsed="false">
      <c r="A26" s="7" t="s">
        <v>36</v>
      </c>
      <c r="B26" s="8" t="s">
        <v>37</v>
      </c>
    </row>
    <row r="27" customFormat="false" ht="15" hidden="false" customHeight="false" outlineLevel="0" collapsed="false">
      <c r="A27" s="5" t="s">
        <v>38</v>
      </c>
      <c r="B27" s="6" t="s">
        <v>39</v>
      </c>
    </row>
    <row r="28" customFormat="false" ht="15" hidden="false" customHeight="false" outlineLevel="0" collapsed="false">
      <c r="A28" s="7" t="s">
        <v>40</v>
      </c>
      <c r="B28" s="8" t="s">
        <v>41</v>
      </c>
    </row>
    <row r="29" customFormat="false" ht="15" hidden="false" customHeight="false" outlineLevel="0" collapsed="false">
      <c r="A29" s="5" t="s">
        <v>42</v>
      </c>
      <c r="B29" s="6" t="s">
        <v>43</v>
      </c>
    </row>
    <row r="30" customFormat="false" ht="15" hidden="false" customHeight="false" outlineLevel="0" collapsed="false">
      <c r="A30" s="7" t="s">
        <v>44</v>
      </c>
      <c r="B30" s="8" t="s">
        <v>45</v>
      </c>
    </row>
    <row r="31" customFormat="false" ht="15" hidden="false" customHeight="false" outlineLevel="0" collapsed="false">
      <c r="A31" s="5" t="s">
        <v>46</v>
      </c>
      <c r="B31" s="6" t="s">
        <v>47</v>
      </c>
    </row>
    <row r="32" customFormat="false" ht="15" hidden="false" customHeight="false" outlineLevel="0" collapsed="false">
      <c r="A32" s="7" t="s">
        <v>48</v>
      </c>
      <c r="B32" s="8" t="s">
        <v>49</v>
      </c>
    </row>
    <row r="33" customFormat="false" ht="15" hidden="false" customHeight="false" outlineLevel="0" collapsed="false">
      <c r="A33" s="5" t="s">
        <v>50</v>
      </c>
      <c r="B33" s="6" t="s">
        <v>51</v>
      </c>
    </row>
    <row r="34" customFormat="false" ht="15" hidden="false" customHeight="false" outlineLevel="0" collapsed="false">
      <c r="A34" s="7" t="s">
        <v>52</v>
      </c>
      <c r="B34" s="8" t="s">
        <v>53</v>
      </c>
    </row>
    <row r="36" customFormat="false" ht="15" hidden="false" customHeight="false" outlineLevel="0" collapsed="false">
      <c r="A36" s="4" t="s">
        <v>54</v>
      </c>
      <c r="B36" s="2"/>
    </row>
    <row r="37" customFormat="false" ht="23.85" hidden="false" customHeight="false" outlineLevel="0" collapsed="false">
      <c r="A37" s="5" t="s">
        <v>0</v>
      </c>
      <c r="B37" s="9" t="s">
        <v>55</v>
      </c>
    </row>
    <row r="38" customFormat="false" ht="15" hidden="false" customHeight="false" outlineLevel="0" collapsed="false">
      <c r="A38" s="7" t="s">
        <v>56</v>
      </c>
      <c r="B38" s="10" t="s">
        <v>57</v>
      </c>
    </row>
    <row r="39" customFormat="false" ht="15" hidden="false" customHeight="false" outlineLevel="0" collapsed="false">
      <c r="A39" s="5" t="s">
        <v>58</v>
      </c>
      <c r="B39" s="9" t="s">
        <v>59</v>
      </c>
    </row>
    <row r="40" customFormat="false" ht="15" hidden="false" customHeight="false" outlineLevel="0" collapsed="false">
      <c r="A40" s="7" t="s">
        <v>60</v>
      </c>
      <c r="B40" s="10" t="s">
        <v>61</v>
      </c>
    </row>
    <row r="41" customFormat="false" ht="15" hidden="false" customHeight="false" outlineLevel="0" collapsed="false">
      <c r="A41" s="5" t="s">
        <v>62</v>
      </c>
      <c r="B41" s="9" t="s">
        <v>63</v>
      </c>
    </row>
    <row r="42" customFormat="false" ht="15" hidden="false" customHeight="false" outlineLevel="0" collapsed="false">
      <c r="A42" s="7" t="s">
        <v>64</v>
      </c>
      <c r="B42" s="10" t="s">
        <v>65</v>
      </c>
    </row>
    <row r="44" customFormat="false" ht="27.75" hidden="false" customHeight="true" outlineLevel="0" collapsed="false">
      <c r="A44" s="11" t="s">
        <v>66</v>
      </c>
      <c r="B44" s="11"/>
    </row>
  </sheetData>
  <mergeCells count="1">
    <mergeCell ref="A44:B44"/>
  </mergeCells>
  <hyperlinks>
    <hyperlink ref="B37" r:id="rId1" display="https://nachi065.github.io/AI-Security-Wiki/06_Testing_and_Assurance/14_AI_Security_Audit_and_Evidence_Checklist.html"/>
    <hyperlink ref="B38" r:id="rId2" display="https://nachi065.github.io/AI-Security-Wiki/03_Control_Library/03_AI_Security_Control_Objectives_Library.html"/>
    <hyperlink ref="B39" r:id="rId3" display="https://nachi065.github.io/AI-Security-Wiki/11_GCC_AI_Compliance/08_Evidence_Register.html"/>
    <hyperlink ref="B40" r:id="rId4" display="https://nachi065.github.io/AI-Security-Wiki/11_GCC_AI_Compliance/T08_Audit_Checklist.html"/>
    <hyperlink ref="B41" r:id="rId5" display="https://nachi065.github.io/AI-Security-Wiki/12_EU_AI_Compliance/08_Evidence_Register.html"/>
    <hyperlink ref="B42" r:id="rId6" display="https://nachi065.github.io/AI-Security-Wiki/12_EU_AI_Compliance/T08_Audit_Checklist.html"/>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B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0"/>
  </cols>
  <sheetData>
    <row r="1" customFormat="false" ht="30" hidden="false" customHeight="true" outlineLevel="0" collapsed="false">
      <c r="A1" s="12" t="s">
        <v>52</v>
      </c>
      <c r="B1" s="13"/>
    </row>
    <row r="2" customFormat="false" ht="15" hidden="false" customHeight="false" outlineLevel="0" collapsed="false">
      <c r="A2" s="3" t="s">
        <v>67</v>
      </c>
    </row>
    <row r="4" customFormat="false" ht="15" hidden="false" customHeight="false" outlineLevel="0" collapsed="false">
      <c r="A4" s="14" t="s">
        <v>68</v>
      </c>
      <c r="B4" s="13"/>
    </row>
    <row r="5" customFormat="false" ht="15" hidden="false" customHeight="false" outlineLevel="0" collapsed="false">
      <c r="A5" s="5" t="s">
        <v>69</v>
      </c>
      <c r="B5" s="6" t="s">
        <v>0</v>
      </c>
    </row>
    <row r="6" customFormat="false" ht="15" hidden="false" customHeight="false" outlineLevel="0" collapsed="false">
      <c r="A6" s="5" t="s">
        <v>70</v>
      </c>
      <c r="B6" s="6" t="s">
        <v>71</v>
      </c>
    </row>
    <row r="7" customFormat="false" ht="23.85" hidden="false" customHeight="false" outlineLevel="0" collapsed="false">
      <c r="A7" s="5" t="s">
        <v>52</v>
      </c>
      <c r="B7" s="6" t="s">
        <v>72</v>
      </c>
    </row>
    <row r="8" customFormat="false" ht="15" hidden="false" customHeight="false" outlineLevel="0" collapsed="false">
      <c r="A8" s="5" t="s">
        <v>73</v>
      </c>
      <c r="B8" s="9" t="s">
        <v>74</v>
      </c>
    </row>
    <row r="9" customFormat="false" ht="15" hidden="false" customHeight="false" outlineLevel="0" collapsed="false">
      <c r="A9" s="5" t="s">
        <v>75</v>
      </c>
      <c r="B9" s="9" t="s">
        <v>76</v>
      </c>
    </row>
    <row r="10" customFormat="false" ht="15" hidden="false" customHeight="false" outlineLevel="0" collapsed="false">
      <c r="A10" s="5" t="s">
        <v>77</v>
      </c>
      <c r="B10" s="9" t="s">
        <v>78</v>
      </c>
    </row>
    <row r="11" customFormat="false" ht="15" hidden="false" customHeight="false" outlineLevel="0" collapsed="false">
      <c r="A11" s="5" t="s">
        <v>79</v>
      </c>
      <c r="B11" s="9" t="s">
        <v>80</v>
      </c>
    </row>
    <row r="13" customFormat="false" ht="15" hidden="false" customHeight="false" outlineLevel="0" collapsed="false">
      <c r="A13" s="14" t="s">
        <v>81</v>
      </c>
      <c r="B13" s="13"/>
    </row>
    <row r="14" customFormat="false" ht="23.85" hidden="false" customHeight="false" outlineLevel="0" collapsed="false">
      <c r="A14" s="5" t="s">
        <v>82</v>
      </c>
      <c r="B14" s="6" t="s">
        <v>83</v>
      </c>
    </row>
    <row r="15" customFormat="false" ht="35.05" hidden="false" customHeight="false" outlineLevel="0" collapsed="false">
      <c r="A15" s="5" t="s">
        <v>84</v>
      </c>
      <c r="B15" s="6" t="s">
        <v>85</v>
      </c>
    </row>
    <row r="16" customFormat="false" ht="23.85" hidden="false" customHeight="false" outlineLevel="0" collapsed="false">
      <c r="A16" s="5" t="s">
        <v>86</v>
      </c>
      <c r="B16" s="6" t="s">
        <v>87</v>
      </c>
    </row>
    <row r="18" customFormat="false" ht="15" hidden="false" customHeight="false" outlineLevel="0" collapsed="false">
      <c r="A18" s="14" t="s">
        <v>88</v>
      </c>
      <c r="B18" s="13"/>
    </row>
    <row r="19" customFormat="false" ht="23.85" hidden="false" customHeight="false" outlineLevel="0" collapsed="false">
      <c r="A19" s="5" t="s">
        <v>89</v>
      </c>
      <c r="B19" s="6" t="s">
        <v>90</v>
      </c>
    </row>
    <row r="20" customFormat="false" ht="15" hidden="false" customHeight="false" outlineLevel="0" collapsed="false">
      <c r="A20" s="5" t="s">
        <v>91</v>
      </c>
      <c r="B20" s="6" t="s">
        <v>92</v>
      </c>
    </row>
    <row r="22" customFormat="false" ht="15" hidden="false" customHeight="false" outlineLevel="0" collapsed="false">
      <c r="A22" s="14" t="s">
        <v>93</v>
      </c>
      <c r="B22" s="13"/>
    </row>
    <row r="23" customFormat="false" ht="35.05" hidden="false" customHeight="false" outlineLevel="0" collapsed="false">
      <c r="A23" s="5" t="s">
        <v>94</v>
      </c>
      <c r="B23" s="6" t="s">
        <v>95</v>
      </c>
    </row>
    <row r="25" customFormat="false" ht="15" hidden="false" customHeight="false" outlineLevel="0" collapsed="false">
      <c r="A25" s="14" t="s">
        <v>96</v>
      </c>
      <c r="B25" s="13"/>
    </row>
    <row r="26" customFormat="false" ht="35.05" hidden="false" customHeight="false" outlineLevel="0" collapsed="false">
      <c r="A26" s="5" t="s">
        <v>97</v>
      </c>
      <c r="B26" s="6" t="s">
        <v>98</v>
      </c>
    </row>
    <row r="27" customFormat="false" ht="23.85" hidden="false" customHeight="false" outlineLevel="0" collapsed="false">
      <c r="A27" s="5" t="s">
        <v>99</v>
      </c>
      <c r="B27" s="6" t="s">
        <v>100</v>
      </c>
    </row>
    <row r="28" customFormat="false" ht="15" hidden="false" customHeight="false" outlineLevel="0" collapsed="false">
      <c r="A28" s="5" t="s">
        <v>101</v>
      </c>
      <c r="B28" s="6" t="s">
        <v>102</v>
      </c>
    </row>
  </sheetData>
  <hyperlinks>
    <hyperlink ref="B8" r:id="rId1" display="https://creativecommons.org/licenses/by-sa/4.0/"/>
    <hyperlink ref="B9" r:id="rId2" display="https://creativecommons.org/licenses/by-sa/4.0/legalcode.en"/>
    <hyperlink ref="B10" r:id="rId3" display="https://nachi065.github.io/AI-Security-Wiki/"/>
    <hyperlink ref="B11" r:id="rId4" display="https://github.com/nachi065/AI-Security-Wiki"/>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48235"/>
    <pageSetUpPr fitToPage="true"/>
  </sheetPr>
  <dimension ref="A1:F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6" min="2" style="0" width="12"/>
  </cols>
  <sheetData>
    <row r="1" customFormat="false" ht="30" hidden="false" customHeight="true" outlineLevel="0" collapsed="false">
      <c r="A1" s="15" t="s">
        <v>103</v>
      </c>
      <c r="B1" s="16"/>
      <c r="C1" s="16"/>
      <c r="D1" s="16"/>
      <c r="E1" s="16"/>
      <c r="F1" s="16"/>
    </row>
    <row r="2" customFormat="false" ht="15" hidden="false" customHeight="false" outlineLevel="0" collapsed="false">
      <c r="A2" s="3" t="s">
        <v>104</v>
      </c>
    </row>
    <row r="4" customFormat="false" ht="23.85" hidden="false" customHeight="false" outlineLevel="0" collapsed="false">
      <c r="A4" s="17" t="s">
        <v>105</v>
      </c>
      <c r="B4" s="18" t="s">
        <v>106</v>
      </c>
      <c r="C4" s="19" t="s">
        <v>107</v>
      </c>
      <c r="D4" s="20" t="s">
        <v>108</v>
      </c>
      <c r="E4" s="21" t="s">
        <v>109</v>
      </c>
      <c r="F4" s="17" t="s">
        <v>110</v>
      </c>
    </row>
    <row r="5" customFormat="false" ht="15" hidden="false" customHeight="false" outlineLevel="0" collapsed="false">
      <c r="A5" s="5" t="s">
        <v>111</v>
      </c>
      <c r="B5" s="22" t="n">
        <f aca="false">COUNTIFS('Control Tests'!L5:L50,"E - Effective",'Control Tests'!X5:X50,"&lt;&gt;Not in scope")</f>
        <v>0</v>
      </c>
      <c r="C5" s="22" t="n">
        <f aca="false">COUNTIFS('Control Tests'!L5:L50,"P - Partially effective",'Control Tests'!X5:X50,"&lt;&gt;Not in scope")</f>
        <v>0</v>
      </c>
      <c r="D5" s="22" t="n">
        <f aca="false">COUNTIFS('Control Tests'!L5:L50,"I - Ineffective",'Control Tests'!X5:X50,"&lt;&gt;Not in scope")</f>
        <v>0</v>
      </c>
      <c r="E5" s="22" t="n">
        <f aca="false">COUNTIFS('Control Tests'!L5:L50,"N - Not tested",'Control Tests'!X5:X50,"&lt;&gt;Not in scope")</f>
        <v>0</v>
      </c>
      <c r="F5" s="22" t="n">
        <f aca="false">COUNTIFS('Control Tests'!X5:X50,"Not yet tested",'Control Tests'!X5:X50,"*")</f>
        <v>46</v>
      </c>
    </row>
    <row r="6" customFormat="false" ht="15" hidden="false" customHeight="false" outlineLevel="0" collapsed="false">
      <c r="A6" s="5" t="s">
        <v>112</v>
      </c>
      <c r="B6" s="22" t="n">
        <f aca="false">COUNTIFS('Regional Tests'!F5:F90,"E - Effective",'Regional Tests'!J5:J90,"&lt;&gt;Not in scope")</f>
        <v>0</v>
      </c>
      <c r="C6" s="22" t="n">
        <f aca="false">COUNTIFS('Regional Tests'!F5:F90,"P - Partially effective",'Regional Tests'!J5:J90,"&lt;&gt;Not in scope")</f>
        <v>0</v>
      </c>
      <c r="D6" s="22" t="n">
        <f aca="false">COUNTIFS('Regional Tests'!F5:F90,"I - Ineffective",'Regional Tests'!J5:J90,"&lt;&gt;Not in scope")</f>
        <v>0</v>
      </c>
      <c r="E6" s="22" t="n">
        <f aca="false">COUNTIFS('Regional Tests'!F5:F90,"N - Not tested",'Regional Tests'!J5:J90,"&lt;&gt;Not in scope")</f>
        <v>0</v>
      </c>
      <c r="F6" s="22" t="n">
        <f aca="false">COUNTIFS('Regional Tests'!J5:J90,"Not yet tested",'Regional Tests'!J5:J90,"*")</f>
        <v>86</v>
      </c>
    </row>
    <row r="7" customFormat="false" ht="15" hidden="false" customHeight="false" outlineLevel="0" collapsed="false">
      <c r="A7" s="23" t="s">
        <v>113</v>
      </c>
      <c r="B7" s="22" t="n">
        <f aca="false">B5+B6</f>
        <v>0</v>
      </c>
      <c r="C7" s="22" t="n">
        <f aca="false">C5+C6</f>
        <v>0</v>
      </c>
      <c r="D7" s="22" t="n">
        <f aca="false">D5+D6</f>
        <v>0</v>
      </c>
      <c r="E7" s="22" t="n">
        <f aca="false">E5+E6</f>
        <v>0</v>
      </c>
      <c r="F7" s="22" t="n">
        <f aca="false">F5+F6</f>
        <v>132</v>
      </c>
    </row>
    <row r="9" customFormat="false" ht="15" hidden="false" customHeight="false" outlineLevel="0" collapsed="false">
      <c r="A9" s="24" t="s">
        <v>114</v>
      </c>
      <c r="B9" s="16"/>
      <c r="C9" s="16"/>
      <c r="D9" s="16"/>
      <c r="E9" s="16"/>
      <c r="F9" s="16"/>
    </row>
    <row r="10" customFormat="false" ht="15" hidden="false" customHeight="false" outlineLevel="0" collapsed="false">
      <c r="A10" s="25" t="s">
        <v>115</v>
      </c>
      <c r="B10" s="22" t="n">
        <f aca="false">COUNTIF('Evidence Requests'!M5:M102,"Received")</f>
        <v>0</v>
      </c>
    </row>
    <row r="11" customFormat="false" ht="15" hidden="false" customHeight="false" outlineLevel="0" collapsed="false">
      <c r="A11" s="26" t="s">
        <v>116</v>
      </c>
      <c r="B11" s="22" t="n">
        <f aca="false">COUNTIF('Evidence Requests'!M5:M102,"Requested")</f>
        <v>0</v>
      </c>
    </row>
    <row r="12" customFormat="false" ht="15" hidden="false" customHeight="false" outlineLevel="0" collapsed="false">
      <c r="A12" s="27" t="s">
        <v>117</v>
      </c>
      <c r="B12" s="22" t="n">
        <f aca="false">COUNTIF('Evidence Requests'!M5:M102,"Due soon")</f>
        <v>0</v>
      </c>
    </row>
    <row r="13" customFormat="false" ht="15" hidden="false" customHeight="false" outlineLevel="0" collapsed="false">
      <c r="A13" s="28" t="s">
        <v>118</v>
      </c>
      <c r="B13" s="22" t="n">
        <f aca="false">COUNTIF('Evidence Requests'!M5:M102,"Overdue")</f>
        <v>0</v>
      </c>
    </row>
    <row r="14" customFormat="false" ht="15" hidden="false" customHeight="false" outlineLevel="0" collapsed="false">
      <c r="A14" s="29" t="s">
        <v>119</v>
      </c>
      <c r="B14" s="22" t="n">
        <f aca="false">COUNTIF('Evidence Requests'!M5:M102,"Not requested")</f>
        <v>58</v>
      </c>
    </row>
    <row r="16" customFormat="false" ht="15" hidden="false" customHeight="false" outlineLevel="0" collapsed="false">
      <c r="A16" s="24" t="s">
        <v>120</v>
      </c>
      <c r="B16" s="16"/>
      <c r="C16" s="16"/>
      <c r="D16" s="16"/>
      <c r="E16" s="16"/>
      <c r="F16" s="16"/>
    </row>
    <row r="17" customFormat="false" ht="35.05" hidden="false" customHeight="false" outlineLevel="0" collapsed="false">
      <c r="A17" s="17" t="s">
        <v>121</v>
      </c>
      <c r="B17" s="17" t="s">
        <v>122</v>
      </c>
      <c r="C17" s="17" t="s">
        <v>118</v>
      </c>
      <c r="D17" s="17" t="s">
        <v>123</v>
      </c>
      <c r="E17" s="17"/>
      <c r="F17" s="17"/>
    </row>
    <row r="18" customFormat="false" ht="15" hidden="false" customHeight="false" outlineLevel="0" collapsed="false">
      <c r="A18" s="28" t="s">
        <v>124</v>
      </c>
      <c r="B18" s="22" t="n">
        <f aca="false">COUNTIFS('Findings Log'!E5:E204,"High",'Findings Log'!M5:M204,"&lt;&gt;Done",'Findings Log'!C5:C204,"&lt;&gt;")</f>
        <v>0</v>
      </c>
      <c r="C18" s="22" t="n">
        <f aca="false">COUNTIFS('Findings Log'!E5:E204,"High",'Findings Log'!M5:M204,"Overdue")</f>
        <v>0</v>
      </c>
      <c r="D18" s="22" t="n">
        <f aca="false">COUNTIFS('Findings Log'!E5:E204,"High",'Findings Log'!J5:J204,"Closed")</f>
        <v>0</v>
      </c>
    </row>
    <row r="19" customFormat="false" ht="15" hidden="false" customHeight="false" outlineLevel="0" collapsed="false">
      <c r="A19" s="27" t="s">
        <v>125</v>
      </c>
      <c r="B19" s="22" t="n">
        <f aca="false">COUNTIFS('Findings Log'!E5:E204,"Medium",'Findings Log'!M5:M204,"&lt;&gt;Done",'Findings Log'!C5:C204,"&lt;&gt;")</f>
        <v>0</v>
      </c>
      <c r="C19" s="22" t="n">
        <f aca="false">COUNTIFS('Findings Log'!E5:E204,"Medium",'Findings Log'!M5:M204,"Overdue")</f>
        <v>0</v>
      </c>
      <c r="D19" s="22" t="n">
        <f aca="false">COUNTIFS('Findings Log'!E5:E204,"Medium",'Findings Log'!J5:J204,"Closed")</f>
        <v>0</v>
      </c>
    </row>
    <row r="20" customFormat="false" ht="15" hidden="false" customHeight="false" outlineLevel="0" collapsed="false">
      <c r="A20" s="25" t="s">
        <v>126</v>
      </c>
      <c r="B20" s="22" t="n">
        <f aca="false">COUNTIFS('Findings Log'!E5:E204,"Low",'Findings Log'!M5:M204,"&lt;&gt;Done",'Findings Log'!C5:C204,"&lt;&gt;")</f>
        <v>0</v>
      </c>
      <c r="C20" s="22" t="n">
        <f aca="false">COUNTIFS('Findings Log'!E5:E204,"Low",'Findings Log'!M5:M204,"Overdue")</f>
        <v>0</v>
      </c>
      <c r="D20" s="22" t="n">
        <f aca="false">COUNTIFS('Findings Log'!E5:E204,"Low",'Findings Log'!J5:J204,"Closed")</f>
        <v>0</v>
      </c>
    </row>
    <row r="22" customFormat="false" ht="15" hidden="false" customHeight="false" outlineLevel="0" collapsed="false">
      <c r="A22" s="24" t="s">
        <v>127</v>
      </c>
      <c r="B22" s="16"/>
      <c r="C22" s="16"/>
      <c r="D22" s="16"/>
      <c r="E22" s="16"/>
      <c r="F22" s="16"/>
    </row>
    <row r="23" customFormat="false" ht="15" hidden="false" customHeight="false" outlineLevel="0" collapsed="false">
      <c r="A23" s="5" t="s">
        <v>128</v>
      </c>
      <c r="B23" s="22" t="n">
        <f aca="false">COUNTIF('Exception Register'!L5:L104,"Expired")</f>
        <v>0</v>
      </c>
    </row>
    <row r="24" customFormat="false" ht="15" hidden="false" customHeight="false" outlineLevel="0" collapsed="false">
      <c r="A24" s="5" t="s">
        <v>129</v>
      </c>
      <c r="B24" s="22" t="n">
        <f aca="false">COUNTIF('Exception Register'!L5:L104,"Expires within 30 days")</f>
        <v>0</v>
      </c>
    </row>
    <row r="25" customFormat="false" ht="15" hidden="false" customHeight="false" outlineLevel="0" collapsed="false">
      <c r="A25" s="5" t="s">
        <v>130</v>
      </c>
      <c r="B25" s="22" t="n">
        <f aca="false">COUNTIF('Exception Register'!L5:L104,"Incomplete*")</f>
        <v>0</v>
      </c>
    </row>
    <row r="26" customFormat="false" ht="23.85" hidden="false" customHeight="false" outlineLevel="0" collapsed="false">
      <c r="A26" s="5" t="s">
        <v>131</v>
      </c>
      <c r="B26" s="22" t="n">
        <f aca="false">COUNTIFS('Control Tests'!L5:L50,"E*",'Control Tests'!U5:U50,"6 of 6")</f>
        <v>0</v>
      </c>
    </row>
    <row r="27" customFormat="false" ht="23.85" hidden="false" customHeight="false" outlineLevel="0" collapsed="false">
      <c r="A27" s="5" t="s">
        <v>132</v>
      </c>
      <c r="B27" s="22" t="n">
        <f aca="false">COUNTIF('Control Tests'!X5:X50,"Effective: add evidence ref")</f>
        <v>0</v>
      </c>
    </row>
    <row r="29" customFormat="false" ht="15" hidden="false" customHeight="false" outlineLevel="0" collapsed="false">
      <c r="A29" s="24" t="s">
        <v>133</v>
      </c>
      <c r="B29" s="16"/>
      <c r="C29" s="16"/>
      <c r="D29" s="16"/>
      <c r="E29" s="16"/>
      <c r="F29" s="16"/>
    </row>
    <row r="30" customFormat="false" ht="48" hidden="false" customHeight="true" outlineLevel="0" collapsed="false">
      <c r="A30" s="5" t="s">
        <v>134</v>
      </c>
      <c r="B30" s="30"/>
      <c r="C30" s="30"/>
      <c r="D30" s="30"/>
      <c r="E30" s="30"/>
      <c r="F30" s="30"/>
    </row>
    <row r="31" customFormat="false" ht="48" hidden="false" customHeight="true" outlineLevel="0" collapsed="false">
      <c r="A31" s="5" t="s">
        <v>135</v>
      </c>
      <c r="B31" s="30" t="s">
        <v>136</v>
      </c>
      <c r="C31" s="30"/>
      <c r="D31" s="30"/>
      <c r="E31" s="30"/>
      <c r="F31" s="30"/>
    </row>
    <row r="33" customFormat="false" ht="27.75" hidden="false" customHeight="true" outlineLevel="0" collapsed="false">
      <c r="A33" s="11" t="s">
        <v>66</v>
      </c>
      <c r="B33" s="11"/>
      <c r="C33" s="11"/>
      <c r="D33" s="11"/>
      <c r="E33" s="11"/>
      <c r="F33" s="11"/>
    </row>
  </sheetData>
  <mergeCells count="3">
    <mergeCell ref="B30:F30"/>
    <mergeCell ref="B31:F31"/>
    <mergeCell ref="A33:F33"/>
  </mergeCells>
  <conditionalFormatting sqref="B13">
    <cfRule type="cellIs" priority="2" operator="greaterThan" aboveAverage="0" equalAverage="0" bottom="0" percent="0" rank="0" text="" dxfId="0">
      <formula>0</formula>
    </cfRule>
  </conditionalFormatting>
  <conditionalFormatting sqref="B23:B25">
    <cfRule type="cellIs" priority="3" operator="greaterThan" aboveAverage="0" equalAverage="0" bottom="0" percent="0" rank="0" text="" dxfId="1">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55A11"/>
    <pageSetUpPr fitToPage="true"/>
  </sheetPr>
  <dimension ref="A1:C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60"/>
    <col collapsed="false" customWidth="true" hidden="false" outlineLevel="0" max="3" min="3" style="0" width="40"/>
  </cols>
  <sheetData>
    <row r="1" customFormat="false" ht="30" hidden="false" customHeight="true" outlineLevel="0" collapsed="false">
      <c r="A1" s="31" t="s">
        <v>36</v>
      </c>
      <c r="B1" s="32"/>
      <c r="C1" s="32"/>
    </row>
    <row r="2" customFormat="false" ht="15" hidden="false" customHeight="false" outlineLevel="0" collapsed="false">
      <c r="A2" s="3" t="s">
        <v>137</v>
      </c>
    </row>
    <row r="4" customFormat="false" ht="15" hidden="false" customHeight="false" outlineLevel="0" collapsed="false">
      <c r="A4" s="33" t="s">
        <v>138</v>
      </c>
      <c r="B4" s="32"/>
      <c r="C4" s="34" t="s">
        <v>139</v>
      </c>
    </row>
    <row r="5" customFormat="false" ht="15" hidden="false" customHeight="false" outlineLevel="0" collapsed="false">
      <c r="A5" s="5" t="s">
        <v>140</v>
      </c>
      <c r="B5" s="30"/>
      <c r="C5" s="30"/>
    </row>
    <row r="6" customFormat="false" ht="15" hidden="false" customHeight="false" outlineLevel="0" collapsed="false">
      <c r="A6" s="5" t="s">
        <v>141</v>
      </c>
      <c r="B6" s="30"/>
      <c r="C6" s="30"/>
    </row>
    <row r="7" customFormat="false" ht="15" hidden="false" customHeight="false" outlineLevel="0" collapsed="false">
      <c r="A7" s="5" t="s">
        <v>142</v>
      </c>
      <c r="B7" s="30"/>
      <c r="C7" s="30"/>
    </row>
    <row r="8" customFormat="false" ht="15" hidden="false" customHeight="false" outlineLevel="0" collapsed="false">
      <c r="A8" s="5" t="s">
        <v>143</v>
      </c>
      <c r="B8" s="30"/>
      <c r="C8" s="30"/>
    </row>
    <row r="9" customFormat="false" ht="15" hidden="false" customHeight="false" outlineLevel="0" collapsed="false">
      <c r="A9" s="5" t="s">
        <v>144</v>
      </c>
      <c r="B9" s="30"/>
      <c r="C9" s="30"/>
    </row>
    <row r="10" customFormat="false" ht="23.85" hidden="false" customHeight="false" outlineLevel="0" collapsed="false">
      <c r="A10" s="5" t="s">
        <v>145</v>
      </c>
      <c r="B10" s="30"/>
      <c r="C10" s="30"/>
    </row>
    <row r="11" customFormat="false" ht="15" hidden="false" customHeight="false" outlineLevel="0" collapsed="false">
      <c r="A11" s="5" t="s">
        <v>146</v>
      </c>
      <c r="B11" s="35" t="s">
        <v>147</v>
      </c>
      <c r="C11" s="30"/>
    </row>
    <row r="12" customFormat="false" ht="15" hidden="false" customHeight="false" outlineLevel="0" collapsed="false">
      <c r="A12" s="5" t="s">
        <v>148</v>
      </c>
      <c r="B12" s="36"/>
      <c r="C12" s="30"/>
    </row>
    <row r="13" customFormat="false" ht="15" hidden="false" customHeight="false" outlineLevel="0" collapsed="false">
      <c r="A13" s="5" t="s">
        <v>149</v>
      </c>
      <c r="B13" s="36"/>
      <c r="C13" s="30"/>
    </row>
    <row r="14" customFormat="false" ht="15" hidden="false" customHeight="false" outlineLevel="0" collapsed="false">
      <c r="A14" s="5" t="s">
        <v>150</v>
      </c>
      <c r="B14" s="36"/>
      <c r="C14" s="30"/>
    </row>
    <row r="15" customFormat="false" ht="23.85" hidden="false" customHeight="false" outlineLevel="0" collapsed="false">
      <c r="A15" s="5" t="s">
        <v>151</v>
      </c>
      <c r="B15" s="35" t="n">
        <v>7</v>
      </c>
      <c r="C15" s="30"/>
    </row>
    <row r="17" customFormat="false" ht="15" hidden="false" customHeight="false" outlineLevel="0" collapsed="false">
      <c r="A17" s="33" t="s">
        <v>152</v>
      </c>
      <c r="B17" s="32"/>
      <c r="C17" s="32"/>
    </row>
    <row r="18" customFormat="false" ht="15" hidden="false" customHeight="false" outlineLevel="0" collapsed="false">
      <c r="A18" s="25" t="s">
        <v>153</v>
      </c>
      <c r="B18" s="6" t="s">
        <v>154</v>
      </c>
    </row>
    <row r="19" customFormat="false" ht="15" hidden="false" customHeight="false" outlineLevel="0" collapsed="false">
      <c r="A19" s="27" t="s">
        <v>155</v>
      </c>
      <c r="B19" s="6" t="s">
        <v>156</v>
      </c>
    </row>
    <row r="20" customFormat="false" ht="15" hidden="false" customHeight="false" outlineLevel="0" collapsed="false">
      <c r="A20" s="28" t="s">
        <v>157</v>
      </c>
      <c r="B20" s="6" t="s">
        <v>158</v>
      </c>
    </row>
    <row r="21" customFormat="false" ht="15" hidden="false" customHeight="false" outlineLevel="0" collapsed="false">
      <c r="A21" s="37" t="s">
        <v>159</v>
      </c>
      <c r="B21" s="6" t="s">
        <v>160</v>
      </c>
    </row>
    <row r="23" customFormat="false" ht="15" hidden="false" customHeight="false" outlineLevel="0" collapsed="false">
      <c r="A23" s="33" t="s">
        <v>161</v>
      </c>
      <c r="B23" s="32"/>
      <c r="C23" s="32"/>
    </row>
    <row r="24" customFormat="false" ht="15" hidden="false" customHeight="true" outlineLevel="0" collapsed="false">
      <c r="A24" s="5" t="s">
        <v>162</v>
      </c>
      <c r="B24" s="5"/>
      <c r="C24" s="5"/>
    </row>
    <row r="25" customFormat="false" ht="15" hidden="false" customHeight="true" outlineLevel="0" collapsed="false">
      <c r="A25" s="5" t="s">
        <v>163</v>
      </c>
      <c r="B25" s="5"/>
      <c r="C25" s="5"/>
    </row>
    <row r="26" customFormat="false" ht="15" hidden="false" customHeight="true" outlineLevel="0" collapsed="false">
      <c r="A26" s="5" t="s">
        <v>164</v>
      </c>
      <c r="B26" s="5"/>
      <c r="C26" s="5"/>
    </row>
    <row r="27" customFormat="false" ht="15" hidden="false" customHeight="true" outlineLevel="0" collapsed="false">
      <c r="A27" s="5" t="s">
        <v>165</v>
      </c>
      <c r="B27" s="5"/>
      <c r="C27" s="5"/>
    </row>
    <row r="28" customFormat="false" ht="15" hidden="false" customHeight="true" outlineLevel="0" collapsed="false">
      <c r="A28" s="5" t="s">
        <v>166</v>
      </c>
      <c r="B28" s="5"/>
      <c r="C28" s="5"/>
    </row>
    <row r="29" customFormat="false" ht="15" hidden="false" customHeight="true" outlineLevel="0" collapsed="false">
      <c r="A29" s="5" t="s">
        <v>167</v>
      </c>
      <c r="B29" s="5"/>
      <c r="C29" s="5"/>
    </row>
  </sheetData>
  <mergeCells count="6">
    <mergeCell ref="A24:C24"/>
    <mergeCell ref="A25:C25"/>
    <mergeCell ref="A26:C26"/>
    <mergeCell ref="A27:C27"/>
    <mergeCell ref="A28:C28"/>
    <mergeCell ref="A29:C29"/>
  </mergeCells>
  <dataValidations count="4">
    <dataValidation allowBlank="true" error="Choose a value from the list (edit the Lists sheet to change the options)." errorStyle="warning" operator="between" showDropDown="false" showErrorMessage="true" showInputMessage="false" sqref="B11" type="list">
      <formula1>Lists!$C$2:$C$5</formula1>
      <formula2>0</formula2>
    </dataValidation>
    <dataValidation allowBlank="true" error="Enter a date (for example 2026-10-17)." errorStyle="warning" operator="greaterThan" showDropDown="false" showErrorMessage="true" showInputMessage="false" sqref="B12" type="date">
      <formula1>DATE(2000,1,1)</formula1>
      <formula2>0</formula2>
    </dataValidation>
    <dataValidation allowBlank="true" error="Enter a date (for example 2026-10-17)." errorStyle="warning" operator="greaterThan" showDropDown="false" showErrorMessage="true" showInputMessage="false" sqref="B13" type="date">
      <formula1>DATE(2000,1,1)</formula1>
      <formula2>0</formula2>
    </dataValidation>
    <dataValidation allowBlank="true" error="Enter a date (for example 2026-10-17)." errorStyle="warning" operator="greaterThan" showDropDown="false" showErrorMessage="true" showInputMessage="false" sqref="B14" type="date">
      <formula1>DATE(2000,1,1)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597"/>
    <pageSetUpPr fitToPage="false"/>
  </sheetPr>
  <dimension ref="A1:Z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6"/>
    <col collapsed="false" customWidth="true" hidden="false" outlineLevel="0" max="3" min="3" style="0" width="22"/>
    <col collapsed="false" customWidth="true" hidden="false" outlineLevel="0" max="4" min="4" style="0" width="10"/>
    <col collapsed="false" customWidth="true" hidden="false" outlineLevel="0" max="5" min="5" style="0" width="40"/>
    <col collapsed="false" customWidth="true" hidden="false" outlineLevel="0" max="6" min="6" style="0" width="48"/>
    <col collapsed="false" customWidth="true" hidden="false" outlineLevel="0" max="8" min="7" style="0" width="18"/>
    <col collapsed="false" customWidth="true" hidden="false" outlineLevel="0" max="9" min="9" style="0" width="12"/>
    <col collapsed="false" customWidth="true" hidden="false" outlineLevel="0" max="11" min="10" style="0" width="9"/>
    <col collapsed="false" customWidth="true" hidden="false" outlineLevel="0" max="12" min="12" style="0" width="18"/>
    <col collapsed="false" customWidth="true" hidden="false" outlineLevel="0" max="13" min="13" style="0" width="16"/>
    <col collapsed="false" customWidth="true" hidden="false" outlineLevel="0" max="14" min="14" style="0" width="12"/>
    <col collapsed="false" customWidth="true" hidden="false" outlineLevel="0" max="21" min="15" style="0" width="10"/>
    <col collapsed="false" customWidth="true" hidden="false" outlineLevel="0" max="22" min="22" style="0" width="11"/>
    <col collapsed="false" customWidth="true" hidden="false" outlineLevel="0" max="23" min="23" style="0" width="30"/>
    <col collapsed="false" customWidth="true" hidden="false" outlineLevel="0" max="24" min="24" style="0" width="22"/>
    <col collapsed="false" customWidth="true" hidden="false" outlineLevel="0" max="26" min="25" style="0" width="14"/>
  </cols>
  <sheetData>
    <row r="1" customFormat="false" ht="30" hidden="false" customHeight="true" outlineLevel="0" collapsed="false">
      <c r="A1" s="38" t="s">
        <v>38</v>
      </c>
      <c r="B1" s="39"/>
      <c r="C1" s="39"/>
      <c r="D1" s="39"/>
      <c r="E1" s="39"/>
      <c r="F1" s="39"/>
      <c r="G1" s="39"/>
      <c r="H1" s="39"/>
      <c r="I1" s="39"/>
      <c r="J1" s="39"/>
      <c r="K1" s="39"/>
      <c r="L1" s="39"/>
      <c r="M1" s="39"/>
      <c r="N1" s="39"/>
      <c r="O1" s="39"/>
      <c r="P1" s="39"/>
      <c r="Q1" s="39"/>
      <c r="R1" s="39"/>
      <c r="S1" s="39"/>
      <c r="T1" s="39"/>
      <c r="U1" s="39"/>
      <c r="V1" s="39"/>
      <c r="W1" s="39"/>
      <c r="X1" s="39"/>
    </row>
    <row r="2" customFormat="false" ht="15" hidden="false" customHeight="false" outlineLevel="0" collapsed="false">
      <c r="A2" s="3" t="s">
        <v>168</v>
      </c>
    </row>
    <row r="4" customFormat="false" ht="45" hidden="false" customHeight="true" outlineLevel="0" collapsed="false">
      <c r="A4" s="40" t="s">
        <v>169</v>
      </c>
      <c r="B4" s="40" t="s">
        <v>170</v>
      </c>
      <c r="C4" s="40" t="s">
        <v>171</v>
      </c>
      <c r="D4" s="40" t="s">
        <v>172</v>
      </c>
      <c r="E4" s="40" t="s">
        <v>173</v>
      </c>
      <c r="F4" s="40" t="s">
        <v>174</v>
      </c>
      <c r="G4" s="40" t="s">
        <v>175</v>
      </c>
      <c r="H4" s="40" t="s">
        <v>176</v>
      </c>
      <c r="I4" s="40" t="s">
        <v>177</v>
      </c>
      <c r="J4" s="17" t="s">
        <v>178</v>
      </c>
      <c r="K4" s="17" t="s">
        <v>179</v>
      </c>
      <c r="L4" s="17" t="s">
        <v>180</v>
      </c>
      <c r="M4" s="17" t="s">
        <v>181</v>
      </c>
      <c r="N4" s="17" t="s">
        <v>182</v>
      </c>
      <c r="O4" s="17" t="s">
        <v>162</v>
      </c>
      <c r="P4" s="17" t="s">
        <v>163</v>
      </c>
      <c r="Q4" s="17" t="s">
        <v>183</v>
      </c>
      <c r="R4" s="17" t="s">
        <v>184</v>
      </c>
      <c r="S4" s="17" t="s">
        <v>185</v>
      </c>
      <c r="T4" s="17" t="s">
        <v>186</v>
      </c>
      <c r="U4" s="17" t="s">
        <v>187</v>
      </c>
      <c r="V4" s="17" t="s">
        <v>188</v>
      </c>
      <c r="W4" s="17" t="s">
        <v>189</v>
      </c>
      <c r="X4" s="17" t="s">
        <v>190</v>
      </c>
      <c r="Y4" s="40" t="s">
        <v>191</v>
      </c>
      <c r="Z4" s="40" t="s">
        <v>192</v>
      </c>
    </row>
    <row r="5" customFormat="false" ht="46.25" hidden="false" customHeight="false" outlineLevel="0" collapsed="false">
      <c r="A5" s="41" t="s">
        <v>193</v>
      </c>
      <c r="B5" s="6" t="s">
        <v>194</v>
      </c>
      <c r="C5" s="6" t="s">
        <v>195</v>
      </c>
      <c r="D5" s="6" t="s">
        <v>196</v>
      </c>
      <c r="E5" s="6" t="s">
        <v>197</v>
      </c>
      <c r="F5" s="6" t="s">
        <v>198</v>
      </c>
      <c r="G5" s="6" t="s">
        <v>199</v>
      </c>
      <c r="H5" s="6" t="s">
        <v>199</v>
      </c>
      <c r="I5" s="6" t="s">
        <v>200</v>
      </c>
      <c r="J5" s="42" t="s">
        <v>201</v>
      </c>
      <c r="K5" s="42"/>
      <c r="L5" s="42"/>
      <c r="M5" s="42"/>
      <c r="N5" s="43"/>
      <c r="O5" s="42"/>
      <c r="P5" s="42"/>
      <c r="Q5" s="42"/>
      <c r="R5" s="42"/>
      <c r="S5" s="42"/>
      <c r="T5" s="42"/>
      <c r="U5" s="44" t="str">
        <f aca="false">IF(COUNTA(O5:T5)=0,"",COUNTIF(O5:T5,"Yes")&amp;" of 6")</f>
        <v/>
      </c>
      <c r="V5" s="42"/>
      <c r="W5" s="42"/>
      <c r="X5" s="45" t="str">
        <f aca="false">IF(J5="No","Not in scope",IF(L5="","Not yet tested",IF(OR(LEFT(L5,1)="P",LEFT(L5,1)="I"),IF(V5="","Raise a finding","Finding "&amp;V5),IF(LEFT(L5,1)="N","Not tested: give reason",IF(M5="","Effective: add evidence ref","Effective")))))</f>
        <v>Not yet tested</v>
      </c>
      <c r="Y5" s="46" t="s">
        <v>202</v>
      </c>
      <c r="Z5" s="46" t="s">
        <v>203</v>
      </c>
    </row>
    <row r="6" customFormat="false" ht="46.25" hidden="false" customHeight="false" outlineLevel="0" collapsed="false">
      <c r="A6" s="41" t="s">
        <v>204</v>
      </c>
      <c r="B6" s="47" t="s">
        <v>205</v>
      </c>
      <c r="C6" s="47" t="s">
        <v>195</v>
      </c>
      <c r="D6" s="47" t="s">
        <v>196</v>
      </c>
      <c r="E6" s="47" t="s">
        <v>206</v>
      </c>
      <c r="F6" s="47" t="s">
        <v>207</v>
      </c>
      <c r="G6" s="47" t="s">
        <v>208</v>
      </c>
      <c r="H6" s="47" t="s">
        <v>208</v>
      </c>
      <c r="I6" s="47" t="s">
        <v>200</v>
      </c>
      <c r="J6" s="42" t="s">
        <v>201</v>
      </c>
      <c r="K6" s="42"/>
      <c r="L6" s="42"/>
      <c r="M6" s="42"/>
      <c r="N6" s="43"/>
      <c r="O6" s="42"/>
      <c r="P6" s="42"/>
      <c r="Q6" s="42"/>
      <c r="R6" s="42"/>
      <c r="S6" s="42"/>
      <c r="T6" s="42"/>
      <c r="U6" s="44" t="str">
        <f aca="false">IF(COUNTA(O6:T6)=0,"",COUNTIF(O6:T6,"Yes")&amp;" of 6")</f>
        <v/>
      </c>
      <c r="V6" s="42"/>
      <c r="W6" s="42"/>
      <c r="X6" s="45" t="str">
        <f aca="false">IF(J6="No","Not in scope",IF(L6="","Not yet tested",IF(OR(LEFT(L6,1)="P",LEFT(L6,1)="I"),IF(V6="","Raise a finding","Finding "&amp;V6),IF(LEFT(L6,1)="N","Not tested: give reason",IF(M6="","Effective: add evidence ref","Effective")))))</f>
        <v>Not yet tested</v>
      </c>
      <c r="Y6" s="46" t="s">
        <v>209</v>
      </c>
      <c r="Z6" s="46" t="s">
        <v>203</v>
      </c>
    </row>
    <row r="7" customFormat="false" ht="35.05" hidden="false" customHeight="false" outlineLevel="0" collapsed="false">
      <c r="A7" s="41" t="s">
        <v>210</v>
      </c>
      <c r="B7" s="6" t="s">
        <v>211</v>
      </c>
      <c r="C7" s="6" t="s">
        <v>195</v>
      </c>
      <c r="D7" s="6" t="s">
        <v>212</v>
      </c>
      <c r="E7" s="6" t="s">
        <v>213</v>
      </c>
      <c r="F7" s="6" t="s">
        <v>214</v>
      </c>
      <c r="G7" s="6" t="s">
        <v>215</v>
      </c>
      <c r="H7" s="6" t="s">
        <v>215</v>
      </c>
      <c r="I7" s="6" t="s">
        <v>200</v>
      </c>
      <c r="J7" s="42" t="s">
        <v>201</v>
      </c>
      <c r="K7" s="42"/>
      <c r="L7" s="42"/>
      <c r="M7" s="42"/>
      <c r="N7" s="43"/>
      <c r="O7" s="42"/>
      <c r="P7" s="42"/>
      <c r="Q7" s="42"/>
      <c r="R7" s="42"/>
      <c r="S7" s="42"/>
      <c r="T7" s="42"/>
      <c r="U7" s="44" t="str">
        <f aca="false">IF(COUNTA(O7:T7)=0,"",COUNTIF(O7:T7,"Yes")&amp;" of 6")</f>
        <v/>
      </c>
      <c r="V7" s="42"/>
      <c r="W7" s="42"/>
      <c r="X7" s="45" t="str">
        <f aca="false">IF(J7="No","Not in scope",IF(L7="","Not yet tested",IF(OR(LEFT(L7,1)="P",LEFT(L7,1)="I"),IF(V7="","Raise a finding","Finding "&amp;V7),IF(LEFT(L7,1)="N","Not tested: give reason",IF(M7="","Effective: add evidence ref","Effective")))))</f>
        <v>Not yet tested</v>
      </c>
      <c r="Y7" s="46" t="s">
        <v>209</v>
      </c>
      <c r="Z7" s="46" t="s">
        <v>203</v>
      </c>
    </row>
    <row r="8" customFormat="false" ht="46.25" hidden="false" customHeight="false" outlineLevel="0" collapsed="false">
      <c r="A8" s="41" t="s">
        <v>216</v>
      </c>
      <c r="B8" s="47" t="s">
        <v>217</v>
      </c>
      <c r="C8" s="47" t="s">
        <v>195</v>
      </c>
      <c r="D8" s="47" t="s">
        <v>212</v>
      </c>
      <c r="E8" s="47" t="s">
        <v>218</v>
      </c>
      <c r="F8" s="47" t="s">
        <v>219</v>
      </c>
      <c r="G8" s="47" t="s">
        <v>220</v>
      </c>
      <c r="H8" s="47" t="s">
        <v>220</v>
      </c>
      <c r="I8" s="47" t="s">
        <v>200</v>
      </c>
      <c r="J8" s="42" t="s">
        <v>201</v>
      </c>
      <c r="K8" s="42"/>
      <c r="L8" s="42"/>
      <c r="M8" s="42"/>
      <c r="N8" s="43"/>
      <c r="O8" s="42"/>
      <c r="P8" s="42"/>
      <c r="Q8" s="42"/>
      <c r="R8" s="42"/>
      <c r="S8" s="42"/>
      <c r="T8" s="42"/>
      <c r="U8" s="44" t="str">
        <f aca="false">IF(COUNTA(O8:T8)=0,"",COUNTIF(O8:T8,"Yes")&amp;" of 6")</f>
        <v/>
      </c>
      <c r="V8" s="42"/>
      <c r="W8" s="42"/>
      <c r="X8" s="45" t="str">
        <f aca="false">IF(J8="No","Not in scope",IF(L8="","Not yet tested",IF(OR(LEFT(L8,1)="P",LEFT(L8,1)="I"),IF(V8="","Raise a finding","Finding "&amp;V8),IF(LEFT(L8,1)="N","Not tested: give reason",IF(M8="","Effective: add evidence ref","Effective")))))</f>
        <v>Not yet tested</v>
      </c>
      <c r="Y8" s="46" t="s">
        <v>209</v>
      </c>
      <c r="Z8" s="46" t="s">
        <v>203</v>
      </c>
    </row>
    <row r="9" customFormat="false" ht="35.05" hidden="false" customHeight="false" outlineLevel="0" collapsed="false">
      <c r="A9" s="41" t="s">
        <v>221</v>
      </c>
      <c r="B9" s="6" t="s">
        <v>222</v>
      </c>
      <c r="C9" s="6" t="s">
        <v>223</v>
      </c>
      <c r="D9" s="6" t="s">
        <v>196</v>
      </c>
      <c r="E9" s="6" t="s">
        <v>224</v>
      </c>
      <c r="F9" s="6" t="s">
        <v>225</v>
      </c>
      <c r="G9" s="6" t="s">
        <v>226</v>
      </c>
      <c r="H9" s="6" t="s">
        <v>226</v>
      </c>
      <c r="I9" s="6" t="s">
        <v>227</v>
      </c>
      <c r="J9" s="42" t="s">
        <v>201</v>
      </c>
      <c r="K9" s="42"/>
      <c r="L9" s="42"/>
      <c r="M9" s="42"/>
      <c r="N9" s="43"/>
      <c r="O9" s="42"/>
      <c r="P9" s="42"/>
      <c r="Q9" s="42"/>
      <c r="R9" s="42"/>
      <c r="S9" s="42"/>
      <c r="T9" s="42"/>
      <c r="U9" s="44" t="str">
        <f aca="false">IF(COUNTA(O9:T9)=0,"",COUNTIF(O9:T9,"Yes")&amp;" of 6")</f>
        <v/>
      </c>
      <c r="V9" s="42"/>
      <c r="W9" s="42"/>
      <c r="X9" s="45" t="str">
        <f aca="false">IF(J9="No","Not in scope",IF(L9="","Not yet tested",IF(OR(LEFT(L9,1)="P",LEFT(L9,1)="I"),IF(V9="","Raise a finding","Finding "&amp;V9),IF(LEFT(L9,1)="N","Not tested: give reason",IF(M9="","Effective: add evidence ref","Effective")))))</f>
        <v>Not yet tested</v>
      </c>
      <c r="Y9" s="46" t="s">
        <v>209</v>
      </c>
      <c r="Z9" s="46" t="s">
        <v>203</v>
      </c>
    </row>
    <row r="10" customFormat="false" ht="35.05" hidden="false" customHeight="false" outlineLevel="0" collapsed="false">
      <c r="A10" s="41" t="s">
        <v>228</v>
      </c>
      <c r="B10" s="47" t="s">
        <v>229</v>
      </c>
      <c r="C10" s="47" t="s">
        <v>230</v>
      </c>
      <c r="D10" s="47" t="s">
        <v>196</v>
      </c>
      <c r="E10" s="47" t="s">
        <v>231</v>
      </c>
      <c r="F10" s="47" t="s">
        <v>232</v>
      </c>
      <c r="G10" s="47" t="s">
        <v>233</v>
      </c>
      <c r="H10" s="47" t="s">
        <v>233</v>
      </c>
      <c r="I10" s="47" t="s">
        <v>200</v>
      </c>
      <c r="J10" s="42" t="s">
        <v>201</v>
      </c>
      <c r="K10" s="42"/>
      <c r="L10" s="42"/>
      <c r="M10" s="42"/>
      <c r="N10" s="43"/>
      <c r="O10" s="42"/>
      <c r="P10" s="42"/>
      <c r="Q10" s="42"/>
      <c r="R10" s="42"/>
      <c r="S10" s="42"/>
      <c r="T10" s="42"/>
      <c r="U10" s="44" t="str">
        <f aca="false">IF(COUNTA(O10:T10)=0,"",COUNTIF(O10:T10,"Yes")&amp;" of 6")</f>
        <v/>
      </c>
      <c r="V10" s="42"/>
      <c r="W10" s="42"/>
      <c r="X10" s="45" t="str">
        <f aca="false">IF(J10="No","Not in scope",IF(L10="","Not yet tested",IF(OR(LEFT(L10,1)="P",LEFT(L10,1)="I"),IF(V10="","Raise a finding","Finding "&amp;V10),IF(LEFT(L10,1)="N","Not tested: give reason",IF(M10="","Effective: add evidence ref","Effective")))))</f>
        <v>Not yet tested</v>
      </c>
      <c r="Y10" s="46" t="s">
        <v>234</v>
      </c>
      <c r="Z10" s="46" t="s">
        <v>203</v>
      </c>
    </row>
    <row r="11" customFormat="false" ht="46.25" hidden="false" customHeight="false" outlineLevel="0" collapsed="false">
      <c r="A11" s="41" t="s">
        <v>235</v>
      </c>
      <c r="B11" s="6" t="s">
        <v>236</v>
      </c>
      <c r="C11" s="6" t="s">
        <v>237</v>
      </c>
      <c r="D11" s="6" t="s">
        <v>212</v>
      </c>
      <c r="E11" s="6" t="s">
        <v>238</v>
      </c>
      <c r="F11" s="6" t="s">
        <v>239</v>
      </c>
      <c r="G11" s="6" t="s">
        <v>240</v>
      </c>
      <c r="H11" s="6" t="s">
        <v>240</v>
      </c>
      <c r="I11" s="6" t="s">
        <v>241</v>
      </c>
      <c r="J11" s="42" t="s">
        <v>201</v>
      </c>
      <c r="K11" s="42"/>
      <c r="L11" s="42"/>
      <c r="M11" s="42"/>
      <c r="N11" s="43"/>
      <c r="O11" s="42"/>
      <c r="P11" s="42"/>
      <c r="Q11" s="42"/>
      <c r="R11" s="42"/>
      <c r="S11" s="42"/>
      <c r="T11" s="42"/>
      <c r="U11" s="44" t="str">
        <f aca="false">IF(COUNTA(O11:T11)=0,"",COUNTIF(O11:T11,"Yes")&amp;" of 6")</f>
        <v/>
      </c>
      <c r="V11" s="42"/>
      <c r="W11" s="42"/>
      <c r="X11" s="45" t="str">
        <f aca="false">IF(J11="No","Not in scope",IF(L11="","Not yet tested",IF(OR(LEFT(L11,1)="P",LEFT(L11,1)="I"),IF(V11="","Raise a finding","Finding "&amp;V11),IF(LEFT(L11,1)="N","Not tested: give reason",IF(M11="","Effective: add evidence ref","Effective")))))</f>
        <v>Not yet tested</v>
      </c>
      <c r="Y11" s="46" t="s">
        <v>202</v>
      </c>
      <c r="Z11" s="46" t="s">
        <v>242</v>
      </c>
    </row>
    <row r="12" customFormat="false" ht="35.05" hidden="false" customHeight="false" outlineLevel="0" collapsed="false">
      <c r="A12" s="41" t="s">
        <v>243</v>
      </c>
      <c r="B12" s="47" t="s">
        <v>244</v>
      </c>
      <c r="C12" s="47" t="s">
        <v>245</v>
      </c>
      <c r="D12" s="47" t="s">
        <v>196</v>
      </c>
      <c r="E12" s="47" t="s">
        <v>246</v>
      </c>
      <c r="F12" s="47" t="s">
        <v>247</v>
      </c>
      <c r="G12" s="47" t="s">
        <v>199</v>
      </c>
      <c r="H12" s="47" t="s">
        <v>199</v>
      </c>
      <c r="I12" s="47" t="s">
        <v>248</v>
      </c>
      <c r="J12" s="42" t="s">
        <v>201</v>
      </c>
      <c r="K12" s="42"/>
      <c r="L12" s="42"/>
      <c r="M12" s="42"/>
      <c r="N12" s="43"/>
      <c r="O12" s="42"/>
      <c r="P12" s="42"/>
      <c r="Q12" s="42"/>
      <c r="R12" s="42"/>
      <c r="S12" s="42"/>
      <c r="T12" s="42"/>
      <c r="U12" s="44" t="str">
        <f aca="false">IF(COUNTA(O12:T12)=0,"",COUNTIF(O12:T12,"Yes")&amp;" of 6")</f>
        <v/>
      </c>
      <c r="V12" s="42"/>
      <c r="W12" s="42"/>
      <c r="X12" s="45" t="str">
        <f aca="false">IF(J12="No","Not in scope",IF(L12="","Not yet tested",IF(OR(LEFT(L12,1)="P",LEFT(L12,1)="I"),IF(V12="","Raise a finding","Finding "&amp;V12),IF(LEFT(L12,1)="N","Not tested: give reason",IF(M12="","Effective: add evidence ref","Effective")))))</f>
        <v>Not yet tested</v>
      </c>
      <c r="Y12" s="46" t="s">
        <v>249</v>
      </c>
      <c r="Z12" s="46" t="s">
        <v>203</v>
      </c>
    </row>
    <row r="13" customFormat="false" ht="35.05" hidden="false" customHeight="false" outlineLevel="0" collapsed="false">
      <c r="A13" s="41" t="s">
        <v>250</v>
      </c>
      <c r="B13" s="6" t="s">
        <v>251</v>
      </c>
      <c r="C13" s="6" t="s">
        <v>245</v>
      </c>
      <c r="D13" s="6" t="s">
        <v>212</v>
      </c>
      <c r="E13" s="6" t="s">
        <v>252</v>
      </c>
      <c r="F13" s="6" t="s">
        <v>253</v>
      </c>
      <c r="G13" s="6" t="s">
        <v>254</v>
      </c>
      <c r="H13" s="6" t="s">
        <v>254</v>
      </c>
      <c r="I13" s="6" t="s">
        <v>248</v>
      </c>
      <c r="J13" s="42" t="s">
        <v>201</v>
      </c>
      <c r="K13" s="42"/>
      <c r="L13" s="42"/>
      <c r="M13" s="42"/>
      <c r="N13" s="43"/>
      <c r="O13" s="42"/>
      <c r="P13" s="42"/>
      <c r="Q13" s="42"/>
      <c r="R13" s="42"/>
      <c r="S13" s="42"/>
      <c r="T13" s="42"/>
      <c r="U13" s="44" t="str">
        <f aca="false">IF(COUNTA(O13:T13)=0,"",COUNTIF(O13:T13,"Yes")&amp;" of 6")</f>
        <v/>
      </c>
      <c r="V13" s="42"/>
      <c r="W13" s="42"/>
      <c r="X13" s="45" t="str">
        <f aca="false">IF(J13="No","Not in scope",IF(L13="","Not yet tested",IF(OR(LEFT(L13,1)="P",LEFT(L13,1)="I"),IF(V13="","Raise a finding","Finding "&amp;V13),IF(LEFT(L13,1)="N","Not tested: give reason",IF(M13="","Effective: add evidence ref","Effective")))))</f>
        <v>Not yet tested</v>
      </c>
      <c r="Y13" s="46" t="s">
        <v>255</v>
      </c>
      <c r="Z13" s="46" t="s">
        <v>203</v>
      </c>
    </row>
    <row r="14" customFormat="false" ht="35.05" hidden="false" customHeight="false" outlineLevel="0" collapsed="false">
      <c r="A14" s="41" t="s">
        <v>256</v>
      </c>
      <c r="B14" s="47" t="s">
        <v>257</v>
      </c>
      <c r="C14" s="47" t="s">
        <v>195</v>
      </c>
      <c r="D14" s="47" t="s">
        <v>212</v>
      </c>
      <c r="E14" s="47" t="s">
        <v>258</v>
      </c>
      <c r="F14" s="47" t="s">
        <v>259</v>
      </c>
      <c r="G14" s="47" t="s">
        <v>208</v>
      </c>
      <c r="H14" s="47" t="s">
        <v>208</v>
      </c>
      <c r="I14" s="47" t="s">
        <v>200</v>
      </c>
      <c r="J14" s="42" t="s">
        <v>201</v>
      </c>
      <c r="K14" s="42"/>
      <c r="L14" s="42"/>
      <c r="M14" s="42"/>
      <c r="N14" s="43"/>
      <c r="O14" s="42"/>
      <c r="P14" s="42"/>
      <c r="Q14" s="42"/>
      <c r="R14" s="42"/>
      <c r="S14" s="42"/>
      <c r="T14" s="42"/>
      <c r="U14" s="44" t="str">
        <f aca="false">IF(COUNTA(O14:T14)=0,"",COUNTIF(O14:T14,"Yes")&amp;" of 6")</f>
        <v/>
      </c>
      <c r="V14" s="42"/>
      <c r="W14" s="42"/>
      <c r="X14" s="45" t="str">
        <f aca="false">IF(J14="No","Not in scope",IF(L14="","Not yet tested",IF(OR(LEFT(L14,1)="P",LEFT(L14,1)="I"),IF(V14="","Raise a finding","Finding "&amp;V14),IF(LEFT(L14,1)="N","Not tested: give reason",IF(M14="","Effective: add evidence ref","Effective")))))</f>
        <v>Not yet tested</v>
      </c>
      <c r="Y14" s="46" t="s">
        <v>209</v>
      </c>
      <c r="Z14" s="46" t="s">
        <v>203</v>
      </c>
    </row>
    <row r="15" customFormat="false" ht="46.25" hidden="false" customHeight="false" outlineLevel="0" collapsed="false">
      <c r="A15" s="41" t="s">
        <v>260</v>
      </c>
      <c r="B15" s="6" t="s">
        <v>261</v>
      </c>
      <c r="C15" s="6" t="s">
        <v>237</v>
      </c>
      <c r="D15" s="6" t="s">
        <v>196</v>
      </c>
      <c r="E15" s="6" t="s">
        <v>262</v>
      </c>
      <c r="F15" s="6" t="s">
        <v>263</v>
      </c>
      <c r="G15" s="6" t="s">
        <v>264</v>
      </c>
      <c r="H15" s="6" t="s">
        <v>264</v>
      </c>
      <c r="I15" s="6" t="s">
        <v>200</v>
      </c>
      <c r="J15" s="42" t="s">
        <v>201</v>
      </c>
      <c r="K15" s="42"/>
      <c r="L15" s="42"/>
      <c r="M15" s="42"/>
      <c r="N15" s="43"/>
      <c r="O15" s="42"/>
      <c r="P15" s="42"/>
      <c r="Q15" s="42"/>
      <c r="R15" s="42"/>
      <c r="S15" s="42"/>
      <c r="T15" s="42"/>
      <c r="U15" s="44" t="str">
        <f aca="false">IF(COUNTA(O15:T15)=0,"",COUNTIF(O15:T15,"Yes")&amp;" of 6")</f>
        <v/>
      </c>
      <c r="V15" s="42"/>
      <c r="W15" s="42"/>
      <c r="X15" s="45" t="str">
        <f aca="false">IF(J15="No","Not in scope",IF(L15="","Not yet tested",IF(OR(LEFT(L15,1)="P",LEFT(L15,1)="I"),IF(V15="","Raise a finding","Finding "&amp;V15),IF(LEFT(L15,1)="N","Not tested: give reason",IF(M15="","Effective: add evidence ref","Effective")))))</f>
        <v>Not yet tested</v>
      </c>
      <c r="Y15" s="46" t="s">
        <v>202</v>
      </c>
      <c r="Z15" s="46" t="s">
        <v>203</v>
      </c>
    </row>
    <row r="16" customFormat="false" ht="79.85" hidden="false" customHeight="false" outlineLevel="0" collapsed="false">
      <c r="A16" s="41" t="s">
        <v>265</v>
      </c>
      <c r="B16" s="47" t="s">
        <v>266</v>
      </c>
      <c r="C16" s="47" t="s">
        <v>237</v>
      </c>
      <c r="D16" s="47" t="s">
        <v>196</v>
      </c>
      <c r="E16" s="47" t="s">
        <v>267</v>
      </c>
      <c r="F16" s="47" t="s">
        <v>268</v>
      </c>
      <c r="G16" s="47" t="s">
        <v>269</v>
      </c>
      <c r="H16" s="47" t="s">
        <v>269</v>
      </c>
      <c r="I16" s="47" t="s">
        <v>270</v>
      </c>
      <c r="J16" s="42" t="s">
        <v>201</v>
      </c>
      <c r="K16" s="42"/>
      <c r="L16" s="42"/>
      <c r="M16" s="42"/>
      <c r="N16" s="43"/>
      <c r="O16" s="42"/>
      <c r="P16" s="42"/>
      <c r="Q16" s="42"/>
      <c r="R16" s="42"/>
      <c r="S16" s="42"/>
      <c r="T16" s="42"/>
      <c r="U16" s="44" t="str">
        <f aca="false">IF(COUNTA(O16:T16)=0,"",COUNTIF(O16:T16,"Yes")&amp;" of 6")</f>
        <v/>
      </c>
      <c r="V16" s="42"/>
      <c r="W16" s="42"/>
      <c r="X16" s="45" t="str">
        <f aca="false">IF(J16="No","Not in scope",IF(L16="","Not yet tested",IF(OR(LEFT(L16,1)="P",LEFT(L16,1)="I"),IF(V16="","Raise a finding","Finding "&amp;V16),IF(LEFT(L16,1)="N","Not tested: give reason",IF(M16="","Effective: add evidence ref","Effective")))))</f>
        <v>Not yet tested</v>
      </c>
      <c r="Y16" s="46" t="s">
        <v>202</v>
      </c>
      <c r="Z16" s="46" t="s">
        <v>203</v>
      </c>
    </row>
    <row r="17" customFormat="false" ht="35.05" hidden="false" customHeight="false" outlineLevel="0" collapsed="false">
      <c r="A17" s="41" t="s">
        <v>271</v>
      </c>
      <c r="B17" s="6" t="s">
        <v>272</v>
      </c>
      <c r="C17" s="6" t="s">
        <v>237</v>
      </c>
      <c r="D17" s="6" t="s">
        <v>196</v>
      </c>
      <c r="E17" s="6" t="s">
        <v>273</v>
      </c>
      <c r="F17" s="6" t="s">
        <v>274</v>
      </c>
      <c r="G17" s="6" t="s">
        <v>275</v>
      </c>
      <c r="H17" s="6" t="s">
        <v>275</v>
      </c>
      <c r="I17" s="6" t="s">
        <v>276</v>
      </c>
      <c r="J17" s="42" t="s">
        <v>201</v>
      </c>
      <c r="K17" s="42"/>
      <c r="L17" s="42"/>
      <c r="M17" s="42"/>
      <c r="N17" s="43"/>
      <c r="O17" s="42"/>
      <c r="P17" s="42"/>
      <c r="Q17" s="42"/>
      <c r="R17" s="42"/>
      <c r="S17" s="42"/>
      <c r="T17" s="42"/>
      <c r="U17" s="44" t="str">
        <f aca="false">IF(COUNTA(O17:T17)=0,"",COUNTIF(O17:T17,"Yes")&amp;" of 6")</f>
        <v/>
      </c>
      <c r="V17" s="42"/>
      <c r="W17" s="42"/>
      <c r="X17" s="45" t="str">
        <f aca="false">IF(J17="No","Not in scope",IF(L17="","Not yet tested",IF(OR(LEFT(L17,1)="P",LEFT(L17,1)="I"),IF(V17="","Raise a finding","Finding "&amp;V17),IF(LEFT(L17,1)="N","Not tested: give reason",IF(M17="","Effective: add evidence ref","Effective")))))</f>
        <v>Not yet tested</v>
      </c>
      <c r="Y17" s="46" t="s">
        <v>234</v>
      </c>
      <c r="Z17" s="46" t="s">
        <v>203</v>
      </c>
    </row>
    <row r="18" customFormat="false" ht="35.05" hidden="false" customHeight="false" outlineLevel="0" collapsed="false">
      <c r="A18" s="41" t="s">
        <v>277</v>
      </c>
      <c r="B18" s="47" t="s">
        <v>278</v>
      </c>
      <c r="C18" s="47" t="s">
        <v>237</v>
      </c>
      <c r="D18" s="47" t="s">
        <v>196</v>
      </c>
      <c r="E18" s="47" t="s">
        <v>279</v>
      </c>
      <c r="F18" s="47" t="s">
        <v>280</v>
      </c>
      <c r="G18" s="47" t="s">
        <v>281</v>
      </c>
      <c r="H18" s="47" t="s">
        <v>281</v>
      </c>
      <c r="I18" s="47" t="s">
        <v>241</v>
      </c>
      <c r="J18" s="42" t="s">
        <v>201</v>
      </c>
      <c r="K18" s="42"/>
      <c r="L18" s="42"/>
      <c r="M18" s="42"/>
      <c r="N18" s="43"/>
      <c r="O18" s="42"/>
      <c r="P18" s="42"/>
      <c r="Q18" s="42"/>
      <c r="R18" s="42"/>
      <c r="S18" s="42"/>
      <c r="T18" s="42"/>
      <c r="U18" s="44" t="str">
        <f aca="false">IF(COUNTA(O18:T18)=0,"",COUNTIF(O18:T18,"Yes")&amp;" of 6")</f>
        <v/>
      </c>
      <c r="V18" s="42"/>
      <c r="W18" s="42"/>
      <c r="X18" s="45" t="str">
        <f aca="false">IF(J18="No","Not in scope",IF(L18="","Not yet tested",IF(OR(LEFT(L18,1)="P",LEFT(L18,1)="I"),IF(V18="","Raise a finding","Finding "&amp;V18),IF(LEFT(L18,1)="N","Not tested: give reason",IF(M18="","Effective: add evidence ref","Effective")))))</f>
        <v>Not yet tested</v>
      </c>
      <c r="Y18" s="46" t="s">
        <v>202</v>
      </c>
      <c r="Z18" s="46" t="s">
        <v>242</v>
      </c>
    </row>
    <row r="19" customFormat="false" ht="35.05" hidden="false" customHeight="false" outlineLevel="0" collapsed="false">
      <c r="A19" s="41" t="s">
        <v>282</v>
      </c>
      <c r="B19" s="6" t="s">
        <v>283</v>
      </c>
      <c r="C19" s="6" t="s">
        <v>284</v>
      </c>
      <c r="D19" s="6" t="s">
        <v>196</v>
      </c>
      <c r="E19" s="6" t="s">
        <v>285</v>
      </c>
      <c r="F19" s="6" t="s">
        <v>286</v>
      </c>
      <c r="G19" s="6" t="s">
        <v>287</v>
      </c>
      <c r="H19" s="6" t="s">
        <v>287</v>
      </c>
      <c r="I19" s="6" t="s">
        <v>248</v>
      </c>
      <c r="J19" s="42" t="s">
        <v>201</v>
      </c>
      <c r="K19" s="42"/>
      <c r="L19" s="42"/>
      <c r="M19" s="42"/>
      <c r="N19" s="43"/>
      <c r="O19" s="42"/>
      <c r="P19" s="42"/>
      <c r="Q19" s="42"/>
      <c r="R19" s="42"/>
      <c r="S19" s="42"/>
      <c r="T19" s="42"/>
      <c r="U19" s="44" t="str">
        <f aca="false">IF(COUNTA(O19:T19)=0,"",COUNTIF(O19:T19,"Yes")&amp;" of 6")</f>
        <v/>
      </c>
      <c r="V19" s="42"/>
      <c r="W19" s="42"/>
      <c r="X19" s="45" t="str">
        <f aca="false">IF(J19="No","Not in scope",IF(L19="","Not yet tested",IF(OR(LEFT(L19,1)="P",LEFT(L19,1)="I"),IF(V19="","Raise a finding","Finding "&amp;V19),IF(LEFT(L19,1)="N","Not tested: give reason",IF(M19="","Effective: add evidence ref","Effective")))))</f>
        <v>Not yet tested</v>
      </c>
      <c r="Y19" s="46" t="s">
        <v>209</v>
      </c>
      <c r="Z19" s="46" t="s">
        <v>203</v>
      </c>
    </row>
    <row r="20" customFormat="false" ht="35.05" hidden="false" customHeight="false" outlineLevel="0" collapsed="false">
      <c r="A20" s="41" t="s">
        <v>288</v>
      </c>
      <c r="B20" s="47" t="s">
        <v>289</v>
      </c>
      <c r="C20" s="47" t="s">
        <v>284</v>
      </c>
      <c r="D20" s="47" t="s">
        <v>196</v>
      </c>
      <c r="E20" s="47" t="s">
        <v>290</v>
      </c>
      <c r="F20" s="47" t="s">
        <v>291</v>
      </c>
      <c r="G20" s="47" t="s">
        <v>287</v>
      </c>
      <c r="H20" s="47" t="s">
        <v>287</v>
      </c>
      <c r="I20" s="47" t="s">
        <v>200</v>
      </c>
      <c r="J20" s="42" t="s">
        <v>201</v>
      </c>
      <c r="K20" s="42"/>
      <c r="L20" s="42"/>
      <c r="M20" s="42"/>
      <c r="N20" s="43"/>
      <c r="O20" s="42"/>
      <c r="P20" s="42"/>
      <c r="Q20" s="42"/>
      <c r="R20" s="42"/>
      <c r="S20" s="42"/>
      <c r="T20" s="42"/>
      <c r="U20" s="44" t="str">
        <f aca="false">IF(COUNTA(O20:T20)=0,"",COUNTIF(O20:T20,"Yes")&amp;" of 6")</f>
        <v/>
      </c>
      <c r="V20" s="42"/>
      <c r="W20" s="42"/>
      <c r="X20" s="45" t="str">
        <f aca="false">IF(J20="No","Not in scope",IF(L20="","Not yet tested",IF(OR(LEFT(L20,1)="P",LEFT(L20,1)="I"),IF(V20="","Raise a finding","Finding "&amp;V20),IF(LEFT(L20,1)="N","Not tested: give reason",IF(M20="","Effective: add evidence ref","Effective")))))</f>
        <v>Not yet tested</v>
      </c>
      <c r="Y20" s="46" t="s">
        <v>209</v>
      </c>
      <c r="Z20" s="46" t="s">
        <v>203</v>
      </c>
    </row>
    <row r="21" customFormat="false" ht="35.05" hidden="false" customHeight="false" outlineLevel="0" collapsed="false">
      <c r="A21" s="41" t="s">
        <v>292</v>
      </c>
      <c r="B21" s="6" t="s">
        <v>293</v>
      </c>
      <c r="C21" s="6" t="s">
        <v>294</v>
      </c>
      <c r="D21" s="6" t="s">
        <v>196</v>
      </c>
      <c r="E21" s="6" t="s">
        <v>295</v>
      </c>
      <c r="F21" s="6" t="s">
        <v>296</v>
      </c>
      <c r="G21" s="6" t="s">
        <v>297</v>
      </c>
      <c r="H21" s="6" t="s">
        <v>297</v>
      </c>
      <c r="I21" s="6" t="s">
        <v>248</v>
      </c>
      <c r="J21" s="42" t="s">
        <v>201</v>
      </c>
      <c r="K21" s="42"/>
      <c r="L21" s="42"/>
      <c r="M21" s="42"/>
      <c r="N21" s="43"/>
      <c r="O21" s="42"/>
      <c r="P21" s="42"/>
      <c r="Q21" s="42"/>
      <c r="R21" s="42"/>
      <c r="S21" s="42"/>
      <c r="T21" s="42"/>
      <c r="U21" s="44" t="str">
        <f aca="false">IF(COUNTA(O21:T21)=0,"",COUNTIF(O21:T21,"Yes")&amp;" of 6")</f>
        <v/>
      </c>
      <c r="V21" s="42"/>
      <c r="W21" s="42"/>
      <c r="X21" s="45" t="str">
        <f aca="false">IF(J21="No","Not in scope",IF(L21="","Not yet tested",IF(OR(LEFT(L21,1)="P",LEFT(L21,1)="I"),IF(V21="","Raise a finding","Finding "&amp;V21),IF(LEFT(L21,1)="N","Not tested: give reason",IF(M21="","Effective: add evidence ref","Effective")))))</f>
        <v>Not yet tested</v>
      </c>
      <c r="Y21" s="46" t="s">
        <v>209</v>
      </c>
      <c r="Z21" s="46" t="s">
        <v>203</v>
      </c>
    </row>
    <row r="22" customFormat="false" ht="46.25" hidden="false" customHeight="false" outlineLevel="0" collapsed="false">
      <c r="A22" s="41" t="s">
        <v>298</v>
      </c>
      <c r="B22" s="47" t="s">
        <v>299</v>
      </c>
      <c r="C22" s="47" t="s">
        <v>294</v>
      </c>
      <c r="D22" s="47" t="s">
        <v>196</v>
      </c>
      <c r="E22" s="47" t="s">
        <v>300</v>
      </c>
      <c r="F22" s="47" t="s">
        <v>301</v>
      </c>
      <c r="G22" s="47" t="s">
        <v>302</v>
      </c>
      <c r="H22" s="47" t="s">
        <v>302</v>
      </c>
      <c r="I22" s="47" t="s">
        <v>200</v>
      </c>
      <c r="J22" s="42" t="s">
        <v>201</v>
      </c>
      <c r="K22" s="42"/>
      <c r="L22" s="42"/>
      <c r="M22" s="42"/>
      <c r="N22" s="43"/>
      <c r="O22" s="42"/>
      <c r="P22" s="42"/>
      <c r="Q22" s="42"/>
      <c r="R22" s="42"/>
      <c r="S22" s="42"/>
      <c r="T22" s="42"/>
      <c r="U22" s="44" t="str">
        <f aca="false">IF(COUNTA(O22:T22)=0,"",COUNTIF(O22:T22,"Yes")&amp;" of 6")</f>
        <v/>
      </c>
      <c r="V22" s="42"/>
      <c r="W22" s="42"/>
      <c r="X22" s="45" t="str">
        <f aca="false">IF(J22="No","Not in scope",IF(L22="","Not yet tested",IF(OR(LEFT(L22,1)="P",LEFT(L22,1)="I"),IF(V22="","Raise a finding","Finding "&amp;V22),IF(LEFT(L22,1)="N","Not tested: give reason",IF(M22="","Effective: add evidence ref","Effective")))))</f>
        <v>Not yet tested</v>
      </c>
      <c r="Y22" s="46" t="s">
        <v>209</v>
      </c>
      <c r="Z22" s="46" t="s">
        <v>203</v>
      </c>
    </row>
    <row r="23" customFormat="false" ht="35.05" hidden="false" customHeight="false" outlineLevel="0" collapsed="false">
      <c r="A23" s="41" t="s">
        <v>303</v>
      </c>
      <c r="B23" s="6" t="s">
        <v>304</v>
      </c>
      <c r="C23" s="6" t="s">
        <v>294</v>
      </c>
      <c r="D23" s="6" t="s">
        <v>212</v>
      </c>
      <c r="E23" s="6" t="s">
        <v>305</v>
      </c>
      <c r="F23" s="6" t="s">
        <v>306</v>
      </c>
      <c r="G23" s="6" t="s">
        <v>302</v>
      </c>
      <c r="H23" s="6" t="s">
        <v>302</v>
      </c>
      <c r="I23" s="6" t="s">
        <v>200</v>
      </c>
      <c r="J23" s="42" t="s">
        <v>201</v>
      </c>
      <c r="K23" s="42"/>
      <c r="L23" s="42"/>
      <c r="M23" s="42"/>
      <c r="N23" s="43"/>
      <c r="O23" s="42"/>
      <c r="P23" s="42"/>
      <c r="Q23" s="42"/>
      <c r="R23" s="42"/>
      <c r="S23" s="42"/>
      <c r="T23" s="42"/>
      <c r="U23" s="44" t="str">
        <f aca="false">IF(COUNTA(O23:T23)=0,"",COUNTIF(O23:T23,"Yes")&amp;" of 6")</f>
        <v/>
      </c>
      <c r="V23" s="42"/>
      <c r="W23" s="42"/>
      <c r="X23" s="45" t="str">
        <f aca="false">IF(J23="No","Not in scope",IF(L23="","Not yet tested",IF(OR(LEFT(L23,1)="P",LEFT(L23,1)="I"),IF(V23="","Raise a finding","Finding "&amp;V23),IF(LEFT(L23,1)="N","Not tested: give reason",IF(M23="","Effective: add evidence ref","Effective")))))</f>
        <v>Not yet tested</v>
      </c>
      <c r="Y23" s="46" t="s">
        <v>209</v>
      </c>
      <c r="Z23" s="46" t="s">
        <v>203</v>
      </c>
    </row>
    <row r="24" customFormat="false" ht="35.05" hidden="false" customHeight="false" outlineLevel="0" collapsed="false">
      <c r="A24" s="41" t="s">
        <v>307</v>
      </c>
      <c r="B24" s="47" t="s">
        <v>308</v>
      </c>
      <c r="C24" s="47" t="s">
        <v>223</v>
      </c>
      <c r="D24" s="47" t="s">
        <v>196</v>
      </c>
      <c r="E24" s="47" t="s">
        <v>309</v>
      </c>
      <c r="F24" s="47" t="s">
        <v>310</v>
      </c>
      <c r="G24" s="47" t="s">
        <v>226</v>
      </c>
      <c r="H24" s="47" t="s">
        <v>226</v>
      </c>
      <c r="I24" s="47" t="s">
        <v>227</v>
      </c>
      <c r="J24" s="42" t="s">
        <v>201</v>
      </c>
      <c r="K24" s="42"/>
      <c r="L24" s="42"/>
      <c r="M24" s="42"/>
      <c r="N24" s="43"/>
      <c r="O24" s="42"/>
      <c r="P24" s="42"/>
      <c r="Q24" s="42"/>
      <c r="R24" s="42"/>
      <c r="S24" s="42"/>
      <c r="T24" s="42"/>
      <c r="U24" s="44" t="str">
        <f aca="false">IF(COUNTA(O24:T24)=0,"",COUNTIF(O24:T24,"Yes")&amp;" of 6")</f>
        <v/>
      </c>
      <c r="V24" s="42"/>
      <c r="W24" s="42"/>
      <c r="X24" s="45" t="str">
        <f aca="false">IF(J24="No","Not in scope",IF(L24="","Not yet tested",IF(OR(LEFT(L24,1)="P",LEFT(L24,1)="I"),IF(V24="","Raise a finding","Finding "&amp;V24),IF(LEFT(L24,1)="N","Not tested: give reason",IF(M24="","Effective: add evidence ref","Effective")))))</f>
        <v>Not yet tested</v>
      </c>
      <c r="Y24" s="46" t="s">
        <v>209</v>
      </c>
      <c r="Z24" s="46" t="s">
        <v>203</v>
      </c>
    </row>
    <row r="25" customFormat="false" ht="35.05" hidden="false" customHeight="false" outlineLevel="0" collapsed="false">
      <c r="A25" s="41" t="s">
        <v>311</v>
      </c>
      <c r="B25" s="6" t="s">
        <v>312</v>
      </c>
      <c r="C25" s="6" t="s">
        <v>223</v>
      </c>
      <c r="D25" s="6" t="s">
        <v>212</v>
      </c>
      <c r="E25" s="6" t="s">
        <v>313</v>
      </c>
      <c r="F25" s="6" t="s">
        <v>314</v>
      </c>
      <c r="G25" s="6" t="s">
        <v>208</v>
      </c>
      <c r="H25" s="6" t="s">
        <v>208</v>
      </c>
      <c r="I25" s="6" t="s">
        <v>248</v>
      </c>
      <c r="J25" s="42" t="s">
        <v>201</v>
      </c>
      <c r="K25" s="42"/>
      <c r="L25" s="42"/>
      <c r="M25" s="42"/>
      <c r="N25" s="43"/>
      <c r="O25" s="42"/>
      <c r="P25" s="42"/>
      <c r="Q25" s="42"/>
      <c r="R25" s="42"/>
      <c r="S25" s="42"/>
      <c r="T25" s="42"/>
      <c r="U25" s="44" t="str">
        <f aca="false">IF(COUNTA(O25:T25)=0,"",COUNTIF(O25:T25,"Yes")&amp;" of 6")</f>
        <v/>
      </c>
      <c r="V25" s="42"/>
      <c r="W25" s="42"/>
      <c r="X25" s="45" t="str">
        <f aca="false">IF(J25="No","Not in scope",IF(L25="","Not yet tested",IF(OR(LEFT(L25,1)="P",LEFT(L25,1)="I"),IF(V25="","Raise a finding","Finding "&amp;V25),IF(LEFT(L25,1)="N","Not tested: give reason",IF(M25="","Effective: add evidence ref","Effective")))))</f>
        <v>Not yet tested</v>
      </c>
      <c r="Y25" s="46" t="s">
        <v>209</v>
      </c>
      <c r="Z25" s="46" t="s">
        <v>203</v>
      </c>
    </row>
    <row r="26" customFormat="false" ht="35.05" hidden="false" customHeight="false" outlineLevel="0" collapsed="false">
      <c r="A26" s="41" t="s">
        <v>315</v>
      </c>
      <c r="B26" s="47" t="s">
        <v>316</v>
      </c>
      <c r="C26" s="47" t="s">
        <v>230</v>
      </c>
      <c r="D26" s="47" t="s">
        <v>196</v>
      </c>
      <c r="E26" s="47" t="s">
        <v>317</v>
      </c>
      <c r="F26" s="47" t="s">
        <v>318</v>
      </c>
      <c r="G26" s="47" t="s">
        <v>319</v>
      </c>
      <c r="H26" s="47" t="s">
        <v>319</v>
      </c>
      <c r="I26" s="47" t="s">
        <v>248</v>
      </c>
      <c r="J26" s="42" t="s">
        <v>201</v>
      </c>
      <c r="K26" s="42"/>
      <c r="L26" s="42"/>
      <c r="M26" s="42"/>
      <c r="N26" s="43"/>
      <c r="O26" s="42"/>
      <c r="P26" s="42"/>
      <c r="Q26" s="42"/>
      <c r="R26" s="42"/>
      <c r="S26" s="42"/>
      <c r="T26" s="42"/>
      <c r="U26" s="44" t="str">
        <f aca="false">IF(COUNTA(O26:T26)=0,"",COUNTIF(O26:T26,"Yes")&amp;" of 6")</f>
        <v/>
      </c>
      <c r="V26" s="42"/>
      <c r="W26" s="42"/>
      <c r="X26" s="45" t="str">
        <f aca="false">IF(J26="No","Not in scope",IF(L26="","Not yet tested",IF(OR(LEFT(L26,1)="P",LEFT(L26,1)="I"),IF(V26="","Raise a finding","Finding "&amp;V26),IF(LEFT(L26,1)="N","Not tested: give reason",IF(M26="","Effective: add evidence ref","Effective")))))</f>
        <v>Not yet tested</v>
      </c>
      <c r="Y26" s="46" t="s">
        <v>234</v>
      </c>
      <c r="Z26" s="46" t="s">
        <v>203</v>
      </c>
    </row>
    <row r="27" customFormat="false" ht="35.05" hidden="false" customHeight="false" outlineLevel="0" collapsed="false">
      <c r="A27" s="41" t="s">
        <v>320</v>
      </c>
      <c r="B27" s="6" t="s">
        <v>321</v>
      </c>
      <c r="C27" s="6" t="s">
        <v>230</v>
      </c>
      <c r="D27" s="6" t="s">
        <v>196</v>
      </c>
      <c r="E27" s="6" t="s">
        <v>322</v>
      </c>
      <c r="F27" s="6" t="s">
        <v>323</v>
      </c>
      <c r="G27" s="6" t="s">
        <v>302</v>
      </c>
      <c r="H27" s="6" t="s">
        <v>302</v>
      </c>
      <c r="I27" s="6" t="s">
        <v>248</v>
      </c>
      <c r="J27" s="42" t="s">
        <v>201</v>
      </c>
      <c r="K27" s="42"/>
      <c r="L27" s="42"/>
      <c r="M27" s="42"/>
      <c r="N27" s="43"/>
      <c r="O27" s="42"/>
      <c r="P27" s="42"/>
      <c r="Q27" s="42"/>
      <c r="R27" s="42"/>
      <c r="S27" s="42"/>
      <c r="T27" s="42"/>
      <c r="U27" s="44" t="str">
        <f aca="false">IF(COUNTA(O27:T27)=0,"",COUNTIF(O27:T27,"Yes")&amp;" of 6")</f>
        <v/>
      </c>
      <c r="V27" s="42"/>
      <c r="W27" s="42"/>
      <c r="X27" s="45" t="str">
        <f aca="false">IF(J27="No","Not in scope",IF(L27="","Not yet tested",IF(OR(LEFT(L27,1)="P",LEFT(L27,1)="I"),IF(V27="","Raise a finding","Finding "&amp;V27),IF(LEFT(L27,1)="N","Not tested: give reason",IF(M27="","Effective: add evidence ref","Effective")))))</f>
        <v>Not yet tested</v>
      </c>
      <c r="Y27" s="46" t="s">
        <v>234</v>
      </c>
      <c r="Z27" s="46" t="s">
        <v>203</v>
      </c>
    </row>
    <row r="28" customFormat="false" ht="35.05" hidden="false" customHeight="false" outlineLevel="0" collapsed="false">
      <c r="A28" s="41" t="s">
        <v>324</v>
      </c>
      <c r="B28" s="47" t="s">
        <v>325</v>
      </c>
      <c r="C28" s="47" t="s">
        <v>230</v>
      </c>
      <c r="D28" s="47" t="s">
        <v>196</v>
      </c>
      <c r="E28" s="47" t="s">
        <v>326</v>
      </c>
      <c r="F28" s="47" t="s">
        <v>327</v>
      </c>
      <c r="G28" s="47" t="s">
        <v>233</v>
      </c>
      <c r="H28" s="47" t="s">
        <v>233</v>
      </c>
      <c r="I28" s="47" t="s">
        <v>200</v>
      </c>
      <c r="J28" s="42" t="s">
        <v>201</v>
      </c>
      <c r="K28" s="42"/>
      <c r="L28" s="42"/>
      <c r="M28" s="42"/>
      <c r="N28" s="43"/>
      <c r="O28" s="42"/>
      <c r="P28" s="42"/>
      <c r="Q28" s="42"/>
      <c r="R28" s="42"/>
      <c r="S28" s="42"/>
      <c r="T28" s="42"/>
      <c r="U28" s="44" t="str">
        <f aca="false">IF(COUNTA(O28:T28)=0,"",COUNTIF(O28:T28,"Yes")&amp;" of 6")</f>
        <v/>
      </c>
      <c r="V28" s="42"/>
      <c r="W28" s="42"/>
      <c r="X28" s="45" t="str">
        <f aca="false">IF(J28="No","Not in scope",IF(L28="","Not yet tested",IF(OR(LEFT(L28,1)="P",LEFT(L28,1)="I"),IF(V28="","Raise a finding","Finding "&amp;V28),IF(LEFT(L28,1)="N","Not tested: give reason",IF(M28="","Effective: add evidence ref","Effective")))))</f>
        <v>Not yet tested</v>
      </c>
      <c r="Y28" s="46" t="s">
        <v>209</v>
      </c>
      <c r="Z28" s="46" t="s">
        <v>203</v>
      </c>
    </row>
    <row r="29" customFormat="false" ht="68.65" hidden="false" customHeight="false" outlineLevel="0" collapsed="false">
      <c r="A29" s="41" t="s">
        <v>328</v>
      </c>
      <c r="B29" s="6" t="s">
        <v>329</v>
      </c>
      <c r="C29" s="6" t="s">
        <v>230</v>
      </c>
      <c r="D29" s="6" t="s">
        <v>196</v>
      </c>
      <c r="E29" s="6" t="s">
        <v>330</v>
      </c>
      <c r="F29" s="6" t="s">
        <v>331</v>
      </c>
      <c r="G29" s="6" t="s">
        <v>332</v>
      </c>
      <c r="H29" s="6" t="s">
        <v>332</v>
      </c>
      <c r="I29" s="6" t="s">
        <v>248</v>
      </c>
      <c r="J29" s="42" t="s">
        <v>201</v>
      </c>
      <c r="K29" s="42"/>
      <c r="L29" s="42"/>
      <c r="M29" s="42"/>
      <c r="N29" s="43"/>
      <c r="O29" s="42"/>
      <c r="P29" s="42"/>
      <c r="Q29" s="42"/>
      <c r="R29" s="42"/>
      <c r="S29" s="42"/>
      <c r="T29" s="42"/>
      <c r="U29" s="44" t="str">
        <f aca="false">IF(COUNTA(O29:T29)=0,"",COUNTIF(O29:T29,"Yes")&amp;" of 6")</f>
        <v/>
      </c>
      <c r="V29" s="42"/>
      <c r="W29" s="42"/>
      <c r="X29" s="45" t="str">
        <f aca="false">IF(J29="No","Not in scope",IF(L29="","Not yet tested",IF(OR(LEFT(L29,1)="P",LEFT(L29,1)="I"),IF(V29="","Raise a finding","Finding "&amp;V29),IF(LEFT(L29,1)="N","Not tested: give reason",IF(M29="","Effective: add evidence ref","Effective")))))</f>
        <v>Not yet tested</v>
      </c>
      <c r="Y29" s="46" t="s">
        <v>255</v>
      </c>
      <c r="Z29" s="46" t="s">
        <v>203</v>
      </c>
    </row>
    <row r="30" customFormat="false" ht="57.45" hidden="false" customHeight="false" outlineLevel="0" collapsed="false">
      <c r="A30" s="41" t="s">
        <v>333</v>
      </c>
      <c r="B30" s="47" t="s">
        <v>334</v>
      </c>
      <c r="C30" s="47" t="s">
        <v>230</v>
      </c>
      <c r="D30" s="47" t="s">
        <v>212</v>
      </c>
      <c r="E30" s="47" t="s">
        <v>335</v>
      </c>
      <c r="F30" s="47" t="s">
        <v>336</v>
      </c>
      <c r="G30" s="47" t="s">
        <v>302</v>
      </c>
      <c r="H30" s="47" t="s">
        <v>302</v>
      </c>
      <c r="I30" s="47" t="s">
        <v>248</v>
      </c>
      <c r="J30" s="42" t="s">
        <v>201</v>
      </c>
      <c r="K30" s="42"/>
      <c r="L30" s="42"/>
      <c r="M30" s="42"/>
      <c r="N30" s="43"/>
      <c r="O30" s="42"/>
      <c r="P30" s="42"/>
      <c r="Q30" s="42"/>
      <c r="R30" s="42"/>
      <c r="S30" s="42"/>
      <c r="T30" s="42"/>
      <c r="U30" s="44" t="str">
        <f aca="false">IF(COUNTA(O30:T30)=0,"",COUNTIF(O30:T30,"Yes")&amp;" of 6")</f>
        <v/>
      </c>
      <c r="V30" s="42"/>
      <c r="W30" s="42"/>
      <c r="X30" s="45" t="str">
        <f aca="false">IF(J30="No","Not in scope",IF(L30="","Not yet tested",IF(OR(LEFT(L30,1)="P",LEFT(L30,1)="I"),IF(V30="","Raise a finding","Finding "&amp;V30),IF(LEFT(L30,1)="N","Not tested: give reason",IF(M30="","Effective: add evidence ref","Effective")))))</f>
        <v>Not yet tested</v>
      </c>
      <c r="Y30" s="46" t="s">
        <v>209</v>
      </c>
      <c r="Z30" s="46" t="s">
        <v>203</v>
      </c>
    </row>
    <row r="31" customFormat="false" ht="35.05" hidden="false" customHeight="false" outlineLevel="0" collapsed="false">
      <c r="A31" s="41" t="s">
        <v>337</v>
      </c>
      <c r="B31" s="6" t="s">
        <v>338</v>
      </c>
      <c r="C31" s="6" t="s">
        <v>230</v>
      </c>
      <c r="D31" s="6" t="s">
        <v>196</v>
      </c>
      <c r="E31" s="6" t="s">
        <v>339</v>
      </c>
      <c r="F31" s="6" t="s">
        <v>340</v>
      </c>
      <c r="G31" s="6" t="s">
        <v>341</v>
      </c>
      <c r="H31" s="6" t="s">
        <v>341</v>
      </c>
      <c r="I31" s="6" t="s">
        <v>248</v>
      </c>
      <c r="J31" s="42" t="s">
        <v>201</v>
      </c>
      <c r="K31" s="42"/>
      <c r="L31" s="42"/>
      <c r="M31" s="42"/>
      <c r="N31" s="43"/>
      <c r="O31" s="42"/>
      <c r="P31" s="42"/>
      <c r="Q31" s="42"/>
      <c r="R31" s="42"/>
      <c r="S31" s="42"/>
      <c r="T31" s="42"/>
      <c r="U31" s="44" t="str">
        <f aca="false">IF(COUNTA(O31:T31)=0,"",COUNTIF(O31:T31,"Yes")&amp;" of 6")</f>
        <v/>
      </c>
      <c r="V31" s="42"/>
      <c r="W31" s="42"/>
      <c r="X31" s="45" t="str">
        <f aca="false">IF(J31="No","Not in scope",IF(L31="","Not yet tested",IF(OR(LEFT(L31,1)="P",LEFT(L31,1)="I"),IF(V31="","Raise a finding","Finding "&amp;V31),IF(LEFT(L31,1)="N","Not tested: give reason",IF(M31="","Effective: add evidence ref","Effective")))))</f>
        <v>Not yet tested</v>
      </c>
      <c r="Y31" s="46" t="s">
        <v>249</v>
      </c>
      <c r="Z31" s="46" t="s">
        <v>203</v>
      </c>
    </row>
    <row r="32" customFormat="false" ht="35.05" hidden="false" customHeight="false" outlineLevel="0" collapsed="false">
      <c r="A32" s="41" t="s">
        <v>342</v>
      </c>
      <c r="B32" s="47" t="s">
        <v>343</v>
      </c>
      <c r="C32" s="47" t="s">
        <v>344</v>
      </c>
      <c r="D32" s="47" t="s">
        <v>212</v>
      </c>
      <c r="E32" s="47" t="s">
        <v>345</v>
      </c>
      <c r="F32" s="47" t="s">
        <v>346</v>
      </c>
      <c r="G32" s="47" t="s">
        <v>347</v>
      </c>
      <c r="H32" s="47" t="s">
        <v>347</v>
      </c>
      <c r="I32" s="47" t="s">
        <v>248</v>
      </c>
      <c r="J32" s="42" t="s">
        <v>201</v>
      </c>
      <c r="K32" s="42"/>
      <c r="L32" s="42"/>
      <c r="M32" s="42"/>
      <c r="N32" s="43"/>
      <c r="O32" s="42"/>
      <c r="P32" s="42"/>
      <c r="Q32" s="42"/>
      <c r="R32" s="42"/>
      <c r="S32" s="42"/>
      <c r="T32" s="42"/>
      <c r="U32" s="44" t="str">
        <f aca="false">IF(COUNTA(O32:T32)=0,"",COUNTIF(O32:T32,"Yes")&amp;" of 6")</f>
        <v/>
      </c>
      <c r="V32" s="42"/>
      <c r="W32" s="42"/>
      <c r="X32" s="45" t="str">
        <f aca="false">IF(J32="No","Not in scope",IF(L32="","Not yet tested",IF(OR(LEFT(L32,1)="P",LEFT(L32,1)="I"),IF(V32="","Raise a finding","Finding "&amp;V32),IF(LEFT(L32,1)="N","Not tested: give reason",IF(M32="","Effective: add evidence ref","Effective")))))</f>
        <v>Not yet tested</v>
      </c>
      <c r="Y32" s="46" t="s">
        <v>249</v>
      </c>
      <c r="Z32" s="46" t="s">
        <v>348</v>
      </c>
    </row>
    <row r="33" customFormat="false" ht="46.25" hidden="false" customHeight="false" outlineLevel="0" collapsed="false">
      <c r="A33" s="41" t="s">
        <v>349</v>
      </c>
      <c r="B33" s="6" t="s">
        <v>350</v>
      </c>
      <c r="C33" s="6" t="s">
        <v>344</v>
      </c>
      <c r="D33" s="6" t="s">
        <v>212</v>
      </c>
      <c r="E33" s="6" t="s">
        <v>351</v>
      </c>
      <c r="F33" s="6" t="s">
        <v>352</v>
      </c>
      <c r="G33" s="6" t="s">
        <v>353</v>
      </c>
      <c r="H33" s="6" t="s">
        <v>353</v>
      </c>
      <c r="I33" s="6" t="s">
        <v>354</v>
      </c>
      <c r="J33" s="42" t="s">
        <v>201</v>
      </c>
      <c r="K33" s="42"/>
      <c r="L33" s="42"/>
      <c r="M33" s="42"/>
      <c r="N33" s="43"/>
      <c r="O33" s="42"/>
      <c r="P33" s="42"/>
      <c r="Q33" s="42"/>
      <c r="R33" s="42"/>
      <c r="S33" s="42"/>
      <c r="T33" s="42"/>
      <c r="U33" s="44" t="str">
        <f aca="false">IF(COUNTA(O33:T33)=0,"",COUNTIF(O33:T33,"Yes")&amp;" of 6")</f>
        <v/>
      </c>
      <c r="V33" s="42"/>
      <c r="W33" s="42"/>
      <c r="X33" s="45" t="str">
        <f aca="false">IF(J33="No","Not in scope",IF(L33="","Not yet tested",IF(OR(LEFT(L33,1)="P",LEFT(L33,1)="I"),IF(V33="","Raise a finding","Finding "&amp;V33),IF(LEFT(L33,1)="N","Not tested: give reason",IF(M33="","Effective: add evidence ref","Effective")))))</f>
        <v>Not yet tested</v>
      </c>
      <c r="Y33" s="46" t="s">
        <v>209</v>
      </c>
      <c r="Z33" s="46" t="s">
        <v>203</v>
      </c>
    </row>
    <row r="34" customFormat="false" ht="35.05" hidden="false" customHeight="false" outlineLevel="0" collapsed="false">
      <c r="A34" s="41" t="s">
        <v>355</v>
      </c>
      <c r="B34" s="47" t="s">
        <v>356</v>
      </c>
      <c r="C34" s="47" t="s">
        <v>344</v>
      </c>
      <c r="D34" s="47" t="s">
        <v>212</v>
      </c>
      <c r="E34" s="47" t="s">
        <v>357</v>
      </c>
      <c r="F34" s="47" t="s">
        <v>358</v>
      </c>
      <c r="G34" s="47" t="s">
        <v>359</v>
      </c>
      <c r="H34" s="47" t="s">
        <v>359</v>
      </c>
      <c r="I34" s="47" t="s">
        <v>248</v>
      </c>
      <c r="J34" s="42" t="s">
        <v>201</v>
      </c>
      <c r="K34" s="42"/>
      <c r="L34" s="42"/>
      <c r="M34" s="42"/>
      <c r="N34" s="43"/>
      <c r="O34" s="42"/>
      <c r="P34" s="42"/>
      <c r="Q34" s="42"/>
      <c r="R34" s="42"/>
      <c r="S34" s="42"/>
      <c r="T34" s="42"/>
      <c r="U34" s="44" t="str">
        <f aca="false">IF(COUNTA(O34:T34)=0,"",COUNTIF(O34:T34,"Yes")&amp;" of 6")</f>
        <v/>
      </c>
      <c r="V34" s="42"/>
      <c r="W34" s="42"/>
      <c r="X34" s="45" t="str">
        <f aca="false">IF(J34="No","Not in scope",IF(L34="","Not yet tested",IF(OR(LEFT(L34,1)="P",LEFT(L34,1)="I"),IF(V34="","Raise a finding","Finding "&amp;V34),IF(LEFT(L34,1)="N","Not tested: give reason",IF(M34="","Effective: add evidence ref","Effective")))))</f>
        <v>Not yet tested</v>
      </c>
      <c r="Y34" s="46" t="s">
        <v>249</v>
      </c>
      <c r="Z34" s="46" t="s">
        <v>348</v>
      </c>
    </row>
    <row r="35" customFormat="false" ht="35.05" hidden="false" customHeight="false" outlineLevel="0" collapsed="false">
      <c r="A35" s="41" t="s">
        <v>360</v>
      </c>
      <c r="B35" s="6" t="s">
        <v>361</v>
      </c>
      <c r="C35" s="6" t="s">
        <v>362</v>
      </c>
      <c r="D35" s="6" t="s">
        <v>212</v>
      </c>
      <c r="E35" s="6" t="s">
        <v>363</v>
      </c>
      <c r="F35" s="6" t="s">
        <v>364</v>
      </c>
      <c r="G35" s="6" t="s">
        <v>220</v>
      </c>
      <c r="H35" s="6" t="s">
        <v>220</v>
      </c>
      <c r="I35" s="6" t="s">
        <v>200</v>
      </c>
      <c r="J35" s="42" t="s">
        <v>201</v>
      </c>
      <c r="K35" s="42"/>
      <c r="L35" s="42"/>
      <c r="M35" s="42"/>
      <c r="N35" s="43"/>
      <c r="O35" s="42"/>
      <c r="P35" s="42"/>
      <c r="Q35" s="42"/>
      <c r="R35" s="42"/>
      <c r="S35" s="42"/>
      <c r="T35" s="42"/>
      <c r="U35" s="44" t="str">
        <f aca="false">IF(COUNTA(O35:T35)=0,"",COUNTIF(O35:T35,"Yes")&amp;" of 6")</f>
        <v/>
      </c>
      <c r="V35" s="42"/>
      <c r="W35" s="42"/>
      <c r="X35" s="45" t="str">
        <f aca="false">IF(J35="No","Not in scope",IF(L35="","Not yet tested",IF(OR(LEFT(L35,1)="P",LEFT(L35,1)="I"),IF(V35="","Raise a finding","Finding "&amp;V35),IF(LEFT(L35,1)="N","Not tested: give reason",IF(M35="","Effective: add evidence ref","Effective")))))</f>
        <v>Not yet tested</v>
      </c>
      <c r="Y35" s="46" t="s">
        <v>209</v>
      </c>
      <c r="Z35" s="46" t="s">
        <v>203</v>
      </c>
    </row>
    <row r="36" customFormat="false" ht="35.05" hidden="false" customHeight="false" outlineLevel="0" collapsed="false">
      <c r="A36" s="41" t="s">
        <v>365</v>
      </c>
      <c r="B36" s="47" t="s">
        <v>366</v>
      </c>
      <c r="C36" s="47" t="s">
        <v>362</v>
      </c>
      <c r="D36" s="47" t="s">
        <v>212</v>
      </c>
      <c r="E36" s="47" t="s">
        <v>367</v>
      </c>
      <c r="F36" s="47" t="s">
        <v>368</v>
      </c>
      <c r="G36" s="47" t="s">
        <v>341</v>
      </c>
      <c r="H36" s="47" t="s">
        <v>341</v>
      </c>
      <c r="I36" s="47" t="s">
        <v>248</v>
      </c>
      <c r="J36" s="42" t="s">
        <v>201</v>
      </c>
      <c r="K36" s="42"/>
      <c r="L36" s="42"/>
      <c r="M36" s="42"/>
      <c r="N36" s="43"/>
      <c r="O36" s="42"/>
      <c r="P36" s="42"/>
      <c r="Q36" s="42"/>
      <c r="R36" s="42"/>
      <c r="S36" s="42"/>
      <c r="T36" s="42"/>
      <c r="U36" s="44" t="str">
        <f aca="false">IF(COUNTA(O36:T36)=0,"",COUNTIF(O36:T36,"Yes")&amp;" of 6")</f>
        <v/>
      </c>
      <c r="V36" s="42"/>
      <c r="W36" s="42"/>
      <c r="X36" s="45" t="str">
        <f aca="false">IF(J36="No","Not in scope",IF(L36="","Not yet tested",IF(OR(LEFT(L36,1)="P",LEFT(L36,1)="I"),IF(V36="","Raise a finding","Finding "&amp;V36),IF(LEFT(L36,1)="N","Not tested: give reason",IF(M36="","Effective: add evidence ref","Effective")))))</f>
        <v>Not yet tested</v>
      </c>
      <c r="Y36" s="46" t="s">
        <v>249</v>
      </c>
      <c r="Z36" s="46" t="s">
        <v>348</v>
      </c>
    </row>
    <row r="37" customFormat="false" ht="35.05" hidden="false" customHeight="false" outlineLevel="0" collapsed="false">
      <c r="A37" s="41" t="s">
        <v>369</v>
      </c>
      <c r="B37" s="6" t="s">
        <v>370</v>
      </c>
      <c r="C37" s="6" t="s">
        <v>371</v>
      </c>
      <c r="D37" s="6" t="s">
        <v>196</v>
      </c>
      <c r="E37" s="6" t="s">
        <v>372</v>
      </c>
      <c r="F37" s="6" t="s">
        <v>373</v>
      </c>
      <c r="G37" s="6" t="s">
        <v>319</v>
      </c>
      <c r="H37" s="6" t="s">
        <v>319</v>
      </c>
      <c r="I37" s="6" t="s">
        <v>374</v>
      </c>
      <c r="J37" s="42" t="s">
        <v>201</v>
      </c>
      <c r="K37" s="42"/>
      <c r="L37" s="42"/>
      <c r="M37" s="42"/>
      <c r="N37" s="43"/>
      <c r="O37" s="42"/>
      <c r="P37" s="42"/>
      <c r="Q37" s="42"/>
      <c r="R37" s="42"/>
      <c r="S37" s="42"/>
      <c r="T37" s="42"/>
      <c r="U37" s="44" t="str">
        <f aca="false">IF(COUNTA(O37:T37)=0,"",COUNTIF(O37:T37,"Yes")&amp;" of 6")</f>
        <v/>
      </c>
      <c r="V37" s="42"/>
      <c r="W37" s="42"/>
      <c r="X37" s="45" t="str">
        <f aca="false">IF(J37="No","Not in scope",IF(L37="","Not yet tested",IF(OR(LEFT(L37,1)="P",LEFT(L37,1)="I"),IF(V37="","Raise a finding","Finding "&amp;V37),IF(LEFT(L37,1)="N","Not tested: give reason",IF(M37="","Effective: add evidence ref","Effective")))))</f>
        <v>Not yet tested</v>
      </c>
      <c r="Y37" s="46" t="s">
        <v>209</v>
      </c>
      <c r="Z37" s="46" t="s">
        <v>203</v>
      </c>
    </row>
    <row r="38" customFormat="false" ht="46.25" hidden="false" customHeight="false" outlineLevel="0" collapsed="false">
      <c r="A38" s="41" t="s">
        <v>375</v>
      </c>
      <c r="B38" s="47" t="s">
        <v>376</v>
      </c>
      <c r="C38" s="47" t="s">
        <v>371</v>
      </c>
      <c r="D38" s="47" t="s">
        <v>212</v>
      </c>
      <c r="E38" s="47" t="s">
        <v>377</v>
      </c>
      <c r="F38" s="47" t="s">
        <v>378</v>
      </c>
      <c r="G38" s="47" t="s">
        <v>379</v>
      </c>
      <c r="H38" s="47" t="s">
        <v>379</v>
      </c>
      <c r="I38" s="47" t="s">
        <v>380</v>
      </c>
      <c r="J38" s="42" t="s">
        <v>201</v>
      </c>
      <c r="K38" s="42"/>
      <c r="L38" s="42"/>
      <c r="M38" s="42"/>
      <c r="N38" s="43"/>
      <c r="O38" s="42"/>
      <c r="P38" s="42"/>
      <c r="Q38" s="42"/>
      <c r="R38" s="42"/>
      <c r="S38" s="42"/>
      <c r="T38" s="42"/>
      <c r="U38" s="44" t="str">
        <f aca="false">IF(COUNTA(O38:T38)=0,"",COUNTIF(O38:T38,"Yes")&amp;" of 6")</f>
        <v/>
      </c>
      <c r="V38" s="42"/>
      <c r="W38" s="42"/>
      <c r="X38" s="45" t="str">
        <f aca="false">IF(J38="No","Not in scope",IF(L38="","Not yet tested",IF(OR(LEFT(L38,1)="P",LEFT(L38,1)="I"),IF(V38="","Raise a finding","Finding "&amp;V38),IF(LEFT(L38,1)="N","Not tested: give reason",IF(M38="","Effective: add evidence ref","Effective")))))</f>
        <v>Not yet tested</v>
      </c>
      <c r="Y38" s="46" t="s">
        <v>209</v>
      </c>
      <c r="Z38" s="46" t="s">
        <v>203</v>
      </c>
    </row>
    <row r="39" customFormat="false" ht="35.05" hidden="false" customHeight="false" outlineLevel="0" collapsed="false">
      <c r="A39" s="41" t="s">
        <v>381</v>
      </c>
      <c r="B39" s="6" t="s">
        <v>382</v>
      </c>
      <c r="C39" s="6" t="s">
        <v>245</v>
      </c>
      <c r="D39" s="6" t="s">
        <v>196</v>
      </c>
      <c r="E39" s="6" t="s">
        <v>383</v>
      </c>
      <c r="F39" s="6" t="s">
        <v>384</v>
      </c>
      <c r="G39" s="6" t="s">
        <v>385</v>
      </c>
      <c r="H39" s="6" t="s">
        <v>385</v>
      </c>
      <c r="I39" s="6" t="s">
        <v>386</v>
      </c>
      <c r="J39" s="42" t="s">
        <v>201</v>
      </c>
      <c r="K39" s="42"/>
      <c r="L39" s="42"/>
      <c r="M39" s="42"/>
      <c r="N39" s="43"/>
      <c r="O39" s="42"/>
      <c r="P39" s="42"/>
      <c r="Q39" s="42"/>
      <c r="R39" s="42"/>
      <c r="S39" s="42"/>
      <c r="T39" s="42"/>
      <c r="U39" s="44" t="str">
        <f aca="false">IF(COUNTA(O39:T39)=0,"",COUNTIF(O39:T39,"Yes")&amp;" of 6")</f>
        <v/>
      </c>
      <c r="V39" s="42"/>
      <c r="W39" s="42"/>
      <c r="X39" s="45" t="str">
        <f aca="false">IF(J39="No","Not in scope",IF(L39="","Not yet tested",IF(OR(LEFT(L39,1)="P",LEFT(L39,1)="I"),IF(V39="","Raise a finding","Finding "&amp;V39),IF(LEFT(L39,1)="N","Not tested: give reason",IF(M39="","Effective: add evidence ref","Effective")))))</f>
        <v>Not yet tested</v>
      </c>
      <c r="Y39" s="46" t="s">
        <v>255</v>
      </c>
      <c r="Z39" s="46" t="s">
        <v>203</v>
      </c>
    </row>
    <row r="40" customFormat="false" ht="35.05" hidden="false" customHeight="false" outlineLevel="0" collapsed="false">
      <c r="A40" s="41" t="s">
        <v>387</v>
      </c>
      <c r="B40" s="47" t="s">
        <v>388</v>
      </c>
      <c r="C40" s="47" t="s">
        <v>389</v>
      </c>
      <c r="D40" s="47" t="s">
        <v>196</v>
      </c>
      <c r="E40" s="47" t="s">
        <v>390</v>
      </c>
      <c r="F40" s="47" t="s">
        <v>391</v>
      </c>
      <c r="G40" s="47" t="s">
        <v>392</v>
      </c>
      <c r="H40" s="47" t="s">
        <v>392</v>
      </c>
      <c r="I40" s="47" t="s">
        <v>200</v>
      </c>
      <c r="J40" s="42" t="s">
        <v>201</v>
      </c>
      <c r="K40" s="42"/>
      <c r="L40" s="42"/>
      <c r="M40" s="42"/>
      <c r="N40" s="43"/>
      <c r="O40" s="42"/>
      <c r="P40" s="42"/>
      <c r="Q40" s="42"/>
      <c r="R40" s="42"/>
      <c r="S40" s="42"/>
      <c r="T40" s="42"/>
      <c r="U40" s="44" t="str">
        <f aca="false">IF(COUNTA(O40:T40)=0,"",COUNTIF(O40:T40,"Yes")&amp;" of 6")</f>
        <v/>
      </c>
      <c r="V40" s="42"/>
      <c r="W40" s="42"/>
      <c r="X40" s="45" t="str">
        <f aca="false">IF(J40="No","Not in scope",IF(L40="","Not yet tested",IF(OR(LEFT(L40,1)="P",LEFT(L40,1)="I"),IF(V40="","Raise a finding","Finding "&amp;V40),IF(LEFT(L40,1)="N","Not tested: give reason",IF(M40="","Effective: add evidence ref","Effective")))))</f>
        <v>Not yet tested</v>
      </c>
      <c r="Y40" s="46" t="s">
        <v>249</v>
      </c>
      <c r="Z40" s="46" t="s">
        <v>203</v>
      </c>
    </row>
    <row r="41" customFormat="false" ht="35.05" hidden="false" customHeight="false" outlineLevel="0" collapsed="false">
      <c r="A41" s="41" t="s">
        <v>393</v>
      </c>
      <c r="B41" s="6" t="s">
        <v>394</v>
      </c>
      <c r="C41" s="6" t="s">
        <v>237</v>
      </c>
      <c r="D41" s="6" t="s">
        <v>212</v>
      </c>
      <c r="E41" s="6" t="s">
        <v>395</v>
      </c>
      <c r="F41" s="6" t="s">
        <v>396</v>
      </c>
      <c r="G41" s="6" t="s">
        <v>397</v>
      </c>
      <c r="H41" s="6" t="s">
        <v>397</v>
      </c>
      <c r="I41" s="6" t="s">
        <v>200</v>
      </c>
      <c r="J41" s="42" t="s">
        <v>201</v>
      </c>
      <c r="K41" s="42"/>
      <c r="L41" s="42"/>
      <c r="M41" s="42"/>
      <c r="N41" s="43"/>
      <c r="O41" s="42"/>
      <c r="P41" s="42"/>
      <c r="Q41" s="42"/>
      <c r="R41" s="42"/>
      <c r="S41" s="42"/>
      <c r="T41" s="42"/>
      <c r="U41" s="44" t="str">
        <f aca="false">IF(COUNTA(O41:T41)=0,"",COUNTIF(O41:T41,"Yes")&amp;" of 6")</f>
        <v/>
      </c>
      <c r="V41" s="42"/>
      <c r="W41" s="42"/>
      <c r="X41" s="45" t="str">
        <f aca="false">IF(J41="No","Not in scope",IF(L41="","Not yet tested",IF(OR(LEFT(L41,1)="P",LEFT(L41,1)="I"),IF(V41="","Raise a finding","Finding "&amp;V41),IF(LEFT(L41,1)="N","Not tested: give reason",IF(M41="","Effective: add evidence ref","Effective")))))</f>
        <v>Not yet tested</v>
      </c>
      <c r="Y41" s="46" t="s">
        <v>234</v>
      </c>
      <c r="Z41" s="46" t="s">
        <v>203</v>
      </c>
    </row>
    <row r="42" customFormat="false" ht="35.05" hidden="false" customHeight="false" outlineLevel="0" collapsed="false">
      <c r="A42" s="41" t="s">
        <v>398</v>
      </c>
      <c r="B42" s="47" t="s">
        <v>399</v>
      </c>
      <c r="C42" s="47" t="s">
        <v>371</v>
      </c>
      <c r="D42" s="47" t="s">
        <v>212</v>
      </c>
      <c r="E42" s="47" t="s">
        <v>400</v>
      </c>
      <c r="F42" s="47" t="s">
        <v>401</v>
      </c>
      <c r="G42" s="47" t="s">
        <v>402</v>
      </c>
      <c r="H42" s="47" t="s">
        <v>402</v>
      </c>
      <c r="I42" s="47" t="s">
        <v>200</v>
      </c>
      <c r="J42" s="42" t="s">
        <v>201</v>
      </c>
      <c r="K42" s="42"/>
      <c r="L42" s="42"/>
      <c r="M42" s="42"/>
      <c r="N42" s="43"/>
      <c r="O42" s="42"/>
      <c r="P42" s="42"/>
      <c r="Q42" s="42"/>
      <c r="R42" s="42"/>
      <c r="S42" s="42"/>
      <c r="T42" s="42"/>
      <c r="U42" s="44" t="str">
        <f aca="false">IF(COUNTA(O42:T42)=0,"",COUNTIF(O42:T42,"Yes")&amp;" of 6")</f>
        <v/>
      </c>
      <c r="V42" s="42"/>
      <c r="W42" s="42"/>
      <c r="X42" s="45" t="str">
        <f aca="false">IF(J42="No","Not in scope",IF(L42="","Not yet tested",IF(OR(LEFT(L42,1)="P",LEFT(L42,1)="I"),IF(V42="","Raise a finding","Finding "&amp;V42),IF(LEFT(L42,1)="N","Not tested: give reason",IF(M42="","Effective: add evidence ref","Effective")))))</f>
        <v>Not yet tested</v>
      </c>
      <c r="Y42" s="46" t="s">
        <v>255</v>
      </c>
      <c r="Z42" s="46" t="s">
        <v>203</v>
      </c>
    </row>
    <row r="43" customFormat="false" ht="35.05" hidden="false" customHeight="false" outlineLevel="0" collapsed="false">
      <c r="A43" s="41" t="s">
        <v>403</v>
      </c>
      <c r="B43" s="6" t="s">
        <v>404</v>
      </c>
      <c r="C43" s="6" t="s">
        <v>223</v>
      </c>
      <c r="D43" s="6" t="s">
        <v>212</v>
      </c>
      <c r="E43" s="6" t="s">
        <v>405</v>
      </c>
      <c r="F43" s="6" t="s">
        <v>406</v>
      </c>
      <c r="G43" s="6" t="s">
        <v>407</v>
      </c>
      <c r="H43" s="6" t="s">
        <v>407</v>
      </c>
      <c r="I43" s="6" t="s">
        <v>227</v>
      </c>
      <c r="J43" s="42" t="s">
        <v>201</v>
      </c>
      <c r="K43" s="42"/>
      <c r="L43" s="42"/>
      <c r="M43" s="42"/>
      <c r="N43" s="43"/>
      <c r="O43" s="42"/>
      <c r="P43" s="42"/>
      <c r="Q43" s="42"/>
      <c r="R43" s="42"/>
      <c r="S43" s="42"/>
      <c r="T43" s="42"/>
      <c r="U43" s="44" t="str">
        <f aca="false">IF(COUNTA(O43:T43)=0,"",COUNTIF(O43:T43,"Yes")&amp;" of 6")</f>
        <v/>
      </c>
      <c r="V43" s="42"/>
      <c r="W43" s="42"/>
      <c r="X43" s="45" t="str">
        <f aca="false">IF(J43="No","Not in scope",IF(L43="","Not yet tested",IF(OR(LEFT(L43,1)="P",LEFT(L43,1)="I"),IF(V43="","Raise a finding","Finding "&amp;V43),IF(LEFT(L43,1)="N","Not tested: give reason",IF(M43="","Effective: add evidence ref","Effective")))))</f>
        <v>Not yet tested</v>
      </c>
      <c r="Y43" s="46" t="s">
        <v>209</v>
      </c>
      <c r="Z43" s="46" t="s">
        <v>203</v>
      </c>
    </row>
    <row r="44" customFormat="false" ht="46.25" hidden="false" customHeight="false" outlineLevel="0" collapsed="false">
      <c r="A44" s="41" t="s">
        <v>408</v>
      </c>
      <c r="B44" s="47" t="s">
        <v>409</v>
      </c>
      <c r="C44" s="47" t="s">
        <v>362</v>
      </c>
      <c r="D44" s="47" t="s">
        <v>212</v>
      </c>
      <c r="E44" s="47" t="s">
        <v>410</v>
      </c>
      <c r="F44" s="47" t="s">
        <v>411</v>
      </c>
      <c r="G44" s="47" t="s">
        <v>412</v>
      </c>
      <c r="H44" s="47" t="s">
        <v>412</v>
      </c>
      <c r="I44" s="47" t="s">
        <v>248</v>
      </c>
      <c r="J44" s="42" t="s">
        <v>201</v>
      </c>
      <c r="K44" s="42"/>
      <c r="L44" s="42"/>
      <c r="M44" s="42"/>
      <c r="N44" s="43"/>
      <c r="O44" s="42"/>
      <c r="P44" s="42"/>
      <c r="Q44" s="42"/>
      <c r="R44" s="42"/>
      <c r="S44" s="42"/>
      <c r="T44" s="42"/>
      <c r="U44" s="44" t="str">
        <f aca="false">IF(COUNTA(O44:T44)=0,"",COUNTIF(O44:T44,"Yes")&amp;" of 6")</f>
        <v/>
      </c>
      <c r="V44" s="42"/>
      <c r="W44" s="42"/>
      <c r="X44" s="45" t="str">
        <f aca="false">IF(J44="No","Not in scope",IF(L44="","Not yet tested",IF(OR(LEFT(L44,1)="P",LEFT(L44,1)="I"),IF(V44="","Raise a finding","Finding "&amp;V44),IF(LEFT(L44,1)="N","Not tested: give reason",IF(M44="","Effective: add evidence ref","Effective")))))</f>
        <v>Not yet tested</v>
      </c>
      <c r="Y44" s="46" t="s">
        <v>249</v>
      </c>
      <c r="Z44" s="46" t="s">
        <v>203</v>
      </c>
    </row>
    <row r="45" customFormat="false" ht="57.45" hidden="false" customHeight="false" outlineLevel="0" collapsed="false">
      <c r="A45" s="41" t="s">
        <v>413</v>
      </c>
      <c r="B45" s="6" t="s">
        <v>414</v>
      </c>
      <c r="C45" s="6" t="s">
        <v>371</v>
      </c>
      <c r="D45" s="6" t="s">
        <v>212</v>
      </c>
      <c r="E45" s="6" t="s">
        <v>415</v>
      </c>
      <c r="F45" s="6" t="s">
        <v>416</v>
      </c>
      <c r="G45" s="6" t="s">
        <v>417</v>
      </c>
      <c r="H45" s="6" t="s">
        <v>417</v>
      </c>
      <c r="I45" s="6" t="s">
        <v>418</v>
      </c>
      <c r="J45" s="42" t="s">
        <v>201</v>
      </c>
      <c r="K45" s="42"/>
      <c r="L45" s="42"/>
      <c r="M45" s="42"/>
      <c r="N45" s="43"/>
      <c r="O45" s="42"/>
      <c r="P45" s="42"/>
      <c r="Q45" s="42"/>
      <c r="R45" s="42"/>
      <c r="S45" s="42"/>
      <c r="T45" s="42"/>
      <c r="U45" s="44" t="str">
        <f aca="false">IF(COUNTA(O45:T45)=0,"",COUNTIF(O45:T45,"Yes")&amp;" of 6")</f>
        <v/>
      </c>
      <c r="V45" s="42"/>
      <c r="W45" s="42"/>
      <c r="X45" s="45" t="str">
        <f aca="false">IF(J45="No","Not in scope",IF(L45="","Not yet tested",IF(OR(LEFT(L45,1)="P",LEFT(L45,1)="I"),IF(V45="","Raise a finding","Finding "&amp;V45),IF(LEFT(L45,1)="N","Not tested: give reason",IF(M45="","Effective: add evidence ref","Effective")))))</f>
        <v>Not yet tested</v>
      </c>
      <c r="Y45" s="46" t="s">
        <v>209</v>
      </c>
      <c r="Z45" s="46" t="s">
        <v>203</v>
      </c>
    </row>
    <row r="46" customFormat="false" ht="57.45" hidden="false" customHeight="false" outlineLevel="0" collapsed="false">
      <c r="A46" s="41" t="s">
        <v>419</v>
      </c>
      <c r="B46" s="47" t="s">
        <v>420</v>
      </c>
      <c r="C46" s="47" t="s">
        <v>237</v>
      </c>
      <c r="D46" s="47" t="s">
        <v>212</v>
      </c>
      <c r="E46" s="47" t="s">
        <v>421</v>
      </c>
      <c r="F46" s="47" t="s">
        <v>422</v>
      </c>
      <c r="G46" s="47" t="s">
        <v>423</v>
      </c>
      <c r="H46" s="47" t="s">
        <v>423</v>
      </c>
      <c r="I46" s="47" t="s">
        <v>424</v>
      </c>
      <c r="J46" s="42" t="s">
        <v>201</v>
      </c>
      <c r="K46" s="42"/>
      <c r="L46" s="42"/>
      <c r="M46" s="42"/>
      <c r="N46" s="43"/>
      <c r="O46" s="42"/>
      <c r="P46" s="42"/>
      <c r="Q46" s="42"/>
      <c r="R46" s="42"/>
      <c r="S46" s="42"/>
      <c r="T46" s="42"/>
      <c r="U46" s="44" t="str">
        <f aca="false">IF(COUNTA(O46:T46)=0,"",COUNTIF(O46:T46,"Yes")&amp;" of 6")</f>
        <v/>
      </c>
      <c r="V46" s="42"/>
      <c r="W46" s="42"/>
      <c r="X46" s="45" t="str">
        <f aca="false">IF(J46="No","Not in scope",IF(L46="","Not yet tested",IF(OR(LEFT(L46,1)="P",LEFT(L46,1)="I"),IF(V46="","Raise a finding","Finding "&amp;V46),IF(LEFT(L46,1)="N","Not tested: give reason",IF(M46="","Effective: add evidence ref","Effective")))))</f>
        <v>Not yet tested</v>
      </c>
      <c r="Y46" s="46" t="s">
        <v>234</v>
      </c>
      <c r="Z46" s="46" t="s">
        <v>203</v>
      </c>
    </row>
    <row r="47" customFormat="false" ht="46.25" hidden="false" customHeight="false" outlineLevel="0" collapsed="false">
      <c r="A47" s="41" t="s">
        <v>425</v>
      </c>
      <c r="B47" s="6" t="s">
        <v>426</v>
      </c>
      <c r="C47" s="6" t="s">
        <v>237</v>
      </c>
      <c r="D47" s="6" t="s">
        <v>212</v>
      </c>
      <c r="E47" s="6" t="s">
        <v>427</v>
      </c>
      <c r="F47" s="6" t="s">
        <v>428</v>
      </c>
      <c r="G47" s="6" t="s">
        <v>429</v>
      </c>
      <c r="H47" s="6" t="s">
        <v>429</v>
      </c>
      <c r="I47" s="6" t="s">
        <v>200</v>
      </c>
      <c r="J47" s="42" t="s">
        <v>201</v>
      </c>
      <c r="K47" s="42"/>
      <c r="L47" s="42"/>
      <c r="M47" s="42"/>
      <c r="N47" s="43"/>
      <c r="O47" s="42"/>
      <c r="P47" s="42"/>
      <c r="Q47" s="42"/>
      <c r="R47" s="42"/>
      <c r="S47" s="42"/>
      <c r="T47" s="42"/>
      <c r="U47" s="44" t="str">
        <f aca="false">IF(COUNTA(O47:T47)=0,"",COUNTIF(O47:T47,"Yes")&amp;" of 6")</f>
        <v/>
      </c>
      <c r="V47" s="42"/>
      <c r="W47" s="42"/>
      <c r="X47" s="45" t="str">
        <f aca="false">IF(J47="No","Not in scope",IF(L47="","Not yet tested",IF(OR(LEFT(L47,1)="P",LEFT(L47,1)="I"),IF(V47="","Raise a finding","Finding "&amp;V47),IF(LEFT(L47,1)="N","Not tested: give reason",IF(M47="","Effective: add evidence ref","Effective")))))</f>
        <v>Not yet tested</v>
      </c>
      <c r="Y47" s="46" t="s">
        <v>255</v>
      </c>
      <c r="Z47" s="46" t="s">
        <v>203</v>
      </c>
    </row>
    <row r="48" customFormat="false" ht="46.25" hidden="false" customHeight="false" outlineLevel="0" collapsed="false">
      <c r="A48" s="41" t="s">
        <v>430</v>
      </c>
      <c r="B48" s="47" t="s">
        <v>431</v>
      </c>
      <c r="C48" s="47" t="s">
        <v>237</v>
      </c>
      <c r="D48" s="47" t="s">
        <v>212</v>
      </c>
      <c r="E48" s="47" t="s">
        <v>432</v>
      </c>
      <c r="F48" s="47" t="s">
        <v>433</v>
      </c>
      <c r="G48" s="47" t="s">
        <v>434</v>
      </c>
      <c r="H48" s="47" t="s">
        <v>434</v>
      </c>
      <c r="I48" s="47" t="s">
        <v>435</v>
      </c>
      <c r="J48" s="42" t="s">
        <v>201</v>
      </c>
      <c r="K48" s="42"/>
      <c r="L48" s="42"/>
      <c r="M48" s="42"/>
      <c r="N48" s="43"/>
      <c r="O48" s="42"/>
      <c r="P48" s="42"/>
      <c r="Q48" s="42"/>
      <c r="R48" s="42"/>
      <c r="S48" s="42"/>
      <c r="T48" s="42"/>
      <c r="U48" s="44" t="str">
        <f aca="false">IF(COUNTA(O48:T48)=0,"",COUNTIF(O48:T48,"Yes")&amp;" of 6")</f>
        <v/>
      </c>
      <c r="V48" s="42"/>
      <c r="W48" s="42"/>
      <c r="X48" s="45" t="str">
        <f aca="false">IF(J48="No","Not in scope",IF(L48="","Not yet tested",IF(OR(LEFT(L48,1)="P",LEFT(L48,1)="I"),IF(V48="","Raise a finding","Finding "&amp;V48),IF(LEFT(L48,1)="N","Not tested: give reason",IF(M48="","Effective: add evidence ref","Effective")))))</f>
        <v>Not yet tested</v>
      </c>
      <c r="Y48" s="46" t="s">
        <v>209</v>
      </c>
      <c r="Z48" s="46" t="s">
        <v>203</v>
      </c>
    </row>
    <row r="49" customFormat="false" ht="68.65" hidden="false" customHeight="false" outlineLevel="0" collapsed="false">
      <c r="A49" s="41" t="s">
        <v>436</v>
      </c>
      <c r="B49" s="6" t="s">
        <v>437</v>
      </c>
      <c r="C49" s="6" t="s">
        <v>237</v>
      </c>
      <c r="D49" s="6" t="s">
        <v>212</v>
      </c>
      <c r="E49" s="6" t="s">
        <v>438</v>
      </c>
      <c r="F49" s="6" t="s">
        <v>439</v>
      </c>
      <c r="G49" s="6" t="s">
        <v>440</v>
      </c>
      <c r="H49" s="6" t="s">
        <v>440</v>
      </c>
      <c r="I49" s="6" t="s">
        <v>441</v>
      </c>
      <c r="J49" s="42" t="s">
        <v>201</v>
      </c>
      <c r="K49" s="42"/>
      <c r="L49" s="42"/>
      <c r="M49" s="42"/>
      <c r="N49" s="43"/>
      <c r="O49" s="42"/>
      <c r="P49" s="42"/>
      <c r="Q49" s="42"/>
      <c r="R49" s="42"/>
      <c r="S49" s="42"/>
      <c r="T49" s="42"/>
      <c r="U49" s="44" t="str">
        <f aca="false">IF(COUNTA(O49:T49)=0,"",COUNTIF(O49:T49,"Yes")&amp;" of 6")</f>
        <v/>
      </c>
      <c r="V49" s="42"/>
      <c r="W49" s="42"/>
      <c r="X49" s="45" t="str">
        <f aca="false">IF(J49="No","Not in scope",IF(L49="","Not yet tested",IF(OR(LEFT(L49,1)="P",LEFT(L49,1)="I"),IF(V49="","Raise a finding","Finding "&amp;V49),IF(LEFT(L49,1)="N","Not tested: give reason",IF(M49="","Effective: add evidence ref","Effective")))))</f>
        <v>Not yet tested</v>
      </c>
      <c r="Y49" s="46" t="s">
        <v>234</v>
      </c>
      <c r="Z49" s="46" t="s">
        <v>203</v>
      </c>
    </row>
    <row r="50" customFormat="false" ht="57.45" hidden="false" customHeight="false" outlineLevel="0" collapsed="false">
      <c r="A50" s="41" t="s">
        <v>442</v>
      </c>
      <c r="B50" s="47" t="s">
        <v>443</v>
      </c>
      <c r="C50" s="47" t="s">
        <v>237</v>
      </c>
      <c r="D50" s="47" t="s">
        <v>212</v>
      </c>
      <c r="E50" s="47" t="s">
        <v>444</v>
      </c>
      <c r="F50" s="47" t="s">
        <v>445</v>
      </c>
      <c r="G50" s="47" t="s">
        <v>429</v>
      </c>
      <c r="H50" s="47" t="s">
        <v>429</v>
      </c>
      <c r="I50" s="47" t="s">
        <v>446</v>
      </c>
      <c r="J50" s="42" t="s">
        <v>201</v>
      </c>
      <c r="K50" s="42"/>
      <c r="L50" s="42"/>
      <c r="M50" s="42"/>
      <c r="N50" s="43"/>
      <c r="O50" s="42"/>
      <c r="P50" s="42"/>
      <c r="Q50" s="42"/>
      <c r="R50" s="42"/>
      <c r="S50" s="42"/>
      <c r="T50" s="42"/>
      <c r="U50" s="44" t="str">
        <f aca="false">IF(COUNTA(O50:T50)=0,"",COUNTIF(O50:T50,"Yes")&amp;" of 6")</f>
        <v/>
      </c>
      <c r="V50" s="42"/>
      <c r="W50" s="42"/>
      <c r="X50" s="45" t="str">
        <f aca="false">IF(J50="No","Not in scope",IF(L50="","Not yet tested",IF(OR(LEFT(L50,1)="P",LEFT(L50,1)="I"),IF(V50="","Raise a finding","Finding "&amp;V50),IF(LEFT(L50,1)="N","Not tested: give reason",IF(M50="","Effective: add evidence ref","Effective")))))</f>
        <v>Not yet tested</v>
      </c>
      <c r="Y50" s="46" t="s">
        <v>234</v>
      </c>
      <c r="Z50" s="46" t="s">
        <v>203</v>
      </c>
    </row>
  </sheetData>
  <autoFilter ref="A4:Z50"/>
  <conditionalFormatting sqref="L5:L50">
    <cfRule type="cellIs" priority="2" operator="equal" aboveAverage="0" equalAverage="0" bottom="0" percent="0" rank="0" text="" dxfId="13">
      <formula>"E - Effective"</formula>
    </cfRule>
    <cfRule type="cellIs" priority="3" operator="equal" aboveAverage="0" equalAverage="0" bottom="0" percent="0" rank="0" text="" dxfId="14">
      <formula>"P - Partially effective"</formula>
    </cfRule>
    <cfRule type="cellIs" priority="4" operator="equal" aboveAverage="0" equalAverage="0" bottom="0" percent="0" rank="0" text="" dxfId="15">
      <formula>"I - Ineffective"</formula>
    </cfRule>
    <cfRule type="cellIs" priority="5" operator="equal" aboveAverage="0" equalAverage="0" bottom="0" percent="0" rank="0" text="" dxfId="16">
      <formula>"N - Not tested"</formula>
    </cfRule>
  </conditionalFormatting>
  <conditionalFormatting sqref="O5:T50">
    <cfRule type="cellIs" priority="6" operator="equal" aboveAverage="0" equalAverage="0" bottom="0" percent="0" rank="0" text="" dxfId="17">
      <formula>"Yes"</formula>
    </cfRule>
    <cfRule type="cellIs" priority="7" operator="equal" aboveAverage="0" equalAverage="0" bottom="0" percent="0" rank="0" text="" dxfId="18">
      <formula>"No"</formula>
    </cfRule>
  </conditionalFormatting>
  <conditionalFormatting sqref="D5:D50">
    <cfRule type="cellIs" priority="8" operator="equal" aboveAverage="0" equalAverage="0" bottom="0" percent="0" rank="0" text="" dxfId="19">
      <formula>"Baseline"</formula>
    </cfRule>
    <cfRule type="cellIs" priority="9" operator="equal" aboveAverage="0" equalAverage="0" bottom="0" percent="0" rank="0" text="" dxfId="20">
      <formula>"Enhanced"</formula>
    </cfRule>
    <cfRule type="cellIs" priority="10" operator="equal" aboveAverage="0" equalAverage="0" bottom="0" percent="0" rank="0" text="" dxfId="21">
      <formula>"Advanced"</formula>
    </cfRule>
  </conditionalFormatting>
  <conditionalFormatting sqref="X5:X50">
    <cfRule type="cellIs" priority="11" operator="equal" aboveAverage="0" equalAverage="0" bottom="0" percent="0" rank="0" text="" dxfId="22">
      <formula>"Not in scope"</formula>
    </cfRule>
    <cfRule type="cellIs" priority="12" operator="equal" aboveAverage="0" equalAverage="0" bottom="0" percent="0" rank="0" text="" dxfId="23">
      <formula>"Not yet tested"</formula>
    </cfRule>
    <cfRule type="cellIs" priority="13" operator="equal" aboveAverage="0" equalAverage="0" bottom="0" percent="0" rank="0" text="" dxfId="18">
      <formula>"Raise a finding"</formula>
    </cfRule>
    <cfRule type="cellIs" priority="14" operator="equal" aboveAverage="0" equalAverage="0" bottom="0" percent="0" rank="0" text="" dxfId="17">
      <formula>"Effective"</formula>
    </cfRule>
    <cfRule type="cellIs" priority="15" operator="equal" aboveAverage="0" equalAverage="0" bottom="0" percent="0" rank="0" text="" dxfId="24">
      <formula>"Effective: add evidence ref"</formula>
    </cfRule>
    <cfRule type="cellIs" priority="16" operator="equal" aboveAverage="0" equalAverage="0" bottom="0" percent="0" rank="0" text="" dxfId="24">
      <formula>"Not tested: give reason"</formula>
    </cfRule>
    <cfRule type="expression" priority="17" aboveAverage="0" equalAverage="0" bottom="0" percent="0" rank="0" text="" dxfId="1">
      <formula>LEFT(X5,8)="Finding "</formula>
    </cfRule>
  </conditionalFormatting>
  <conditionalFormatting sqref="A5:I50">
    <cfRule type="expression" priority="18" aboveAverage="0" equalAverage="0" bottom="0" percent="0" rank="0" text="" dxfId="25">
      <formula>$J5="No"</formula>
    </cfRule>
  </conditionalFormatting>
  <dataValidations count="4">
    <dataValidation allowBlank="true" error="Choose a value from the list (edit the Lists sheet to change the options)." errorStyle="warning" operator="between" showDropDown="false" showErrorMessage="true" showInputMessage="false" sqref="J5:J50" type="list">
      <formula1>Lists!$B$2:$B$3</formula1>
      <formula2>0</formula2>
    </dataValidation>
    <dataValidation allowBlank="true" error="Choose a value from the list (edit the Lists sheet to change the options)." errorStyle="warning" operator="between" showDropDown="false" showErrorMessage="true" showInputMessage="false" sqref="L5:L50" type="list">
      <formula1>Lists!$A$2:$A$5</formula1>
      <formula2>0</formula2>
    </dataValidation>
    <dataValidation allowBlank="true" error="Choose a value from the list (edit the Lists sheet to change the options)." errorStyle="warning" operator="between" showDropDown="false" showErrorMessage="true" showInputMessage="false" sqref="O5:T50" type="list">
      <formula1>Lists!$B$2:$B$3</formula1>
      <formula2>0</formula2>
    </dataValidation>
    <dataValidation allowBlank="true" error="Enter a date (for example 2026-10-17)." errorStyle="warning" operator="greaterThan" showDropDown="false" showErrorMessage="true" showInputMessage="false" sqref="N5:N50" type="date">
      <formula1>DATE(2000,1,1)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30A0"/>
    <pageSetUpPr fitToPage="true"/>
  </sheetPr>
  <dimension ref="A1:J9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7"/>
    <col collapsed="false" customWidth="true" hidden="false" outlineLevel="0" max="3" min="3" style="0" width="26"/>
    <col collapsed="false" customWidth="true" hidden="false" outlineLevel="0" max="4" min="4" style="0" width="54"/>
    <col collapsed="false" customWidth="true" hidden="false" outlineLevel="0" max="5" min="5" style="0" width="22"/>
    <col collapsed="false" customWidth="true" hidden="false" outlineLevel="0" max="6" min="6" style="0" width="18"/>
    <col collapsed="false" customWidth="true" hidden="false" outlineLevel="0" max="7" min="7" style="0" width="16"/>
    <col collapsed="false" customWidth="true" hidden="false" outlineLevel="0" max="8" min="8" style="0" width="11"/>
    <col collapsed="false" customWidth="true" hidden="false" outlineLevel="0" max="9" min="9" style="0" width="30"/>
    <col collapsed="false" customWidth="true" hidden="false" outlineLevel="0" max="10" min="10" style="0" width="22"/>
  </cols>
  <sheetData>
    <row r="1" customFormat="false" ht="30" hidden="false" customHeight="true" outlineLevel="0" collapsed="false">
      <c r="A1" s="48" t="s">
        <v>447</v>
      </c>
      <c r="B1" s="49"/>
      <c r="C1" s="49"/>
      <c r="D1" s="49"/>
      <c r="E1" s="49"/>
      <c r="F1" s="49"/>
      <c r="G1" s="49"/>
      <c r="H1" s="49"/>
      <c r="I1" s="49"/>
      <c r="J1" s="49"/>
    </row>
    <row r="2" customFormat="false" ht="15" hidden="false" customHeight="false" outlineLevel="0" collapsed="false">
      <c r="A2" s="3" t="s">
        <v>448</v>
      </c>
    </row>
    <row r="4" customFormat="false" ht="15" hidden="false" customHeight="false" outlineLevel="0" collapsed="false">
      <c r="A4" s="50" t="s">
        <v>449</v>
      </c>
      <c r="B4" s="50" t="s">
        <v>450</v>
      </c>
      <c r="C4" s="50" t="s">
        <v>451</v>
      </c>
      <c r="D4" s="50" t="s">
        <v>452</v>
      </c>
      <c r="E4" s="50" t="s">
        <v>453</v>
      </c>
      <c r="F4" s="50" t="s">
        <v>180</v>
      </c>
      <c r="G4" s="50" t="s">
        <v>181</v>
      </c>
      <c r="H4" s="50" t="s">
        <v>188</v>
      </c>
      <c r="I4" s="50" t="s">
        <v>454</v>
      </c>
      <c r="J4" s="50" t="s">
        <v>190</v>
      </c>
    </row>
    <row r="5" customFormat="false" ht="15" hidden="false" customHeight="false" outlineLevel="0" collapsed="false">
      <c r="A5" s="51" t="s">
        <v>455</v>
      </c>
      <c r="B5" s="6" t="s">
        <v>456</v>
      </c>
      <c r="C5" s="6" t="s">
        <v>457</v>
      </c>
      <c r="D5" s="6" t="s">
        <v>458</v>
      </c>
      <c r="E5" s="6" t="s">
        <v>265</v>
      </c>
      <c r="F5" s="30"/>
      <c r="G5" s="30"/>
      <c r="H5" s="30"/>
      <c r="I5" s="30"/>
      <c r="J5" s="45" t="str">
        <f aca="false">IF(NOT(OR(A5="All",AND(A5="GCC",OR('Audit Plan'!$B$11="GCC and EU",'Audit Plan'!$B$11="GCC only")),AND(A5="EU",OR('Audit Plan'!$B$11="GCC and EU",'Audit Plan'!$B$11="EU only")))),"Not in scope",IF(F5="","Not yet tested",IF(OR(LEFT(F5,1)="P",LEFT(F5,1)="I"),IF(H5="","Raise a finding","Finding "&amp;H5),IF(LEFT(F5,1)="N","Not tested: give reason","Done"))))</f>
        <v>Not yet tested</v>
      </c>
    </row>
    <row r="6" customFormat="false" ht="15" hidden="false" customHeight="false" outlineLevel="0" collapsed="false">
      <c r="A6" s="51" t="s">
        <v>455</v>
      </c>
      <c r="B6" s="6" t="s">
        <v>459</v>
      </c>
      <c r="C6" s="6" t="s">
        <v>457</v>
      </c>
      <c r="D6" s="6" t="s">
        <v>460</v>
      </c>
      <c r="E6" s="6" t="s">
        <v>265</v>
      </c>
      <c r="F6" s="30"/>
      <c r="G6" s="30"/>
      <c r="H6" s="30"/>
      <c r="I6" s="30"/>
      <c r="J6" s="45" t="str">
        <f aca="false">IF(NOT(OR(A6="All",AND(A6="GCC",OR('Audit Plan'!$B$11="GCC and EU",'Audit Plan'!$B$11="GCC only")),AND(A6="EU",OR('Audit Plan'!$B$11="GCC and EU",'Audit Plan'!$B$11="EU only")))),"Not in scope",IF(F6="","Not yet tested",IF(OR(LEFT(F6,1)="P",LEFT(F6,1)="I"),IF(H6="","Raise a finding","Finding "&amp;H6),IF(LEFT(F6,1)="N","Not tested: give reason","Done"))))</f>
        <v>Not yet tested</v>
      </c>
    </row>
    <row r="7" customFormat="false" ht="15" hidden="false" customHeight="false" outlineLevel="0" collapsed="false">
      <c r="A7" s="51" t="s">
        <v>455</v>
      </c>
      <c r="B7" s="6" t="s">
        <v>461</v>
      </c>
      <c r="C7" s="6" t="s">
        <v>457</v>
      </c>
      <c r="D7" s="6" t="s">
        <v>462</v>
      </c>
      <c r="E7" s="6" t="s">
        <v>393</v>
      </c>
      <c r="F7" s="30"/>
      <c r="G7" s="30"/>
      <c r="H7" s="30"/>
      <c r="I7" s="30"/>
      <c r="J7" s="45" t="str">
        <f aca="false">IF(NOT(OR(A7="All",AND(A7="GCC",OR('Audit Plan'!$B$11="GCC and EU",'Audit Plan'!$B$11="GCC only")),AND(A7="EU",OR('Audit Plan'!$B$11="GCC and EU",'Audit Plan'!$B$11="EU only")))),"Not in scope",IF(F7="","Not yet tested",IF(OR(LEFT(F7,1)="P",LEFT(F7,1)="I"),IF(H7="","Raise a finding","Finding "&amp;H7),IF(LEFT(F7,1)="N","Not tested: give reason","Done"))))</f>
        <v>Not yet tested</v>
      </c>
    </row>
    <row r="8" customFormat="false" ht="15" hidden="false" customHeight="false" outlineLevel="0" collapsed="false">
      <c r="A8" s="51" t="s">
        <v>455</v>
      </c>
      <c r="B8" s="6" t="s">
        <v>463</v>
      </c>
      <c r="C8" s="6" t="s">
        <v>457</v>
      </c>
      <c r="D8" s="6" t="s">
        <v>464</v>
      </c>
      <c r="E8" s="6" t="s">
        <v>271</v>
      </c>
      <c r="F8" s="30"/>
      <c r="G8" s="30"/>
      <c r="H8" s="30"/>
      <c r="I8" s="30"/>
      <c r="J8" s="45" t="str">
        <f aca="false">IF(NOT(OR(A8="All",AND(A8="GCC",OR('Audit Plan'!$B$11="GCC and EU",'Audit Plan'!$B$11="GCC only")),AND(A8="EU",OR('Audit Plan'!$B$11="GCC and EU",'Audit Plan'!$B$11="EU only")))),"Not in scope",IF(F8="","Not yet tested",IF(OR(LEFT(F8,1)="P",LEFT(F8,1)="I"),IF(H8="","Raise a finding","Finding "&amp;H8),IF(LEFT(F8,1)="N","Not tested: give reason","Done"))))</f>
        <v>Not yet tested</v>
      </c>
    </row>
    <row r="9" customFormat="false" ht="15" hidden="false" customHeight="false" outlineLevel="0" collapsed="false">
      <c r="A9" s="51" t="s">
        <v>455</v>
      </c>
      <c r="B9" s="6" t="s">
        <v>465</v>
      </c>
      <c r="C9" s="6" t="s">
        <v>457</v>
      </c>
      <c r="D9" s="6" t="s">
        <v>466</v>
      </c>
      <c r="E9" s="6" t="s">
        <v>265</v>
      </c>
      <c r="F9" s="30"/>
      <c r="G9" s="30"/>
      <c r="H9" s="30"/>
      <c r="I9" s="30"/>
      <c r="J9" s="45" t="str">
        <f aca="false">IF(NOT(OR(A9="All",AND(A9="GCC",OR('Audit Plan'!$B$11="GCC and EU",'Audit Plan'!$B$11="GCC only")),AND(A9="EU",OR('Audit Plan'!$B$11="GCC and EU",'Audit Plan'!$B$11="EU only")))),"Not in scope",IF(F9="","Not yet tested",IF(OR(LEFT(F9,1)="P",LEFT(F9,1)="I"),IF(H9="","Raise a finding","Finding "&amp;H9),IF(LEFT(F9,1)="N","Not tested: give reason","Done"))))</f>
        <v>Not yet tested</v>
      </c>
    </row>
    <row r="10" customFormat="false" ht="15" hidden="false" customHeight="false" outlineLevel="0" collapsed="false">
      <c r="A10" s="51" t="s">
        <v>455</v>
      </c>
      <c r="B10" s="6" t="s">
        <v>467</v>
      </c>
      <c r="C10" s="6" t="s">
        <v>468</v>
      </c>
      <c r="D10" s="6" t="s">
        <v>469</v>
      </c>
      <c r="E10" s="6" t="s">
        <v>260</v>
      </c>
      <c r="F10" s="30"/>
      <c r="G10" s="30"/>
      <c r="H10" s="30"/>
      <c r="I10" s="30"/>
      <c r="J10" s="45" t="str">
        <f aca="false">IF(NOT(OR(A10="All",AND(A10="GCC",OR('Audit Plan'!$B$11="GCC and EU",'Audit Plan'!$B$11="GCC only")),AND(A10="EU",OR('Audit Plan'!$B$11="GCC and EU",'Audit Plan'!$B$11="EU only")))),"Not in scope",IF(F10="","Not yet tested",IF(OR(LEFT(F10,1)="P",LEFT(F10,1)="I"),IF(H10="","Raise a finding","Finding "&amp;H10),IF(LEFT(F10,1)="N","Not tested: give reason","Done"))))</f>
        <v>Not yet tested</v>
      </c>
    </row>
    <row r="11" customFormat="false" ht="15" hidden="false" customHeight="false" outlineLevel="0" collapsed="false">
      <c r="A11" s="51" t="s">
        <v>455</v>
      </c>
      <c r="B11" s="6" t="s">
        <v>470</v>
      </c>
      <c r="C11" s="6" t="s">
        <v>468</v>
      </c>
      <c r="D11" s="6" t="s">
        <v>471</v>
      </c>
      <c r="E11" s="6" t="s">
        <v>260</v>
      </c>
      <c r="F11" s="30"/>
      <c r="G11" s="30"/>
      <c r="H11" s="30"/>
      <c r="I11" s="30"/>
      <c r="J11" s="45" t="str">
        <f aca="false">IF(NOT(OR(A11="All",AND(A11="GCC",OR('Audit Plan'!$B$11="GCC and EU",'Audit Plan'!$B$11="GCC only")),AND(A11="EU",OR('Audit Plan'!$B$11="GCC and EU",'Audit Plan'!$B$11="EU only")))),"Not in scope",IF(F11="","Not yet tested",IF(OR(LEFT(F11,1)="P",LEFT(F11,1)="I"),IF(H11="","Raise a finding","Finding "&amp;H11),IF(LEFT(F11,1)="N","Not tested: give reason","Done"))))</f>
        <v>Not yet tested</v>
      </c>
    </row>
    <row r="12" customFormat="false" ht="15" hidden="false" customHeight="false" outlineLevel="0" collapsed="false">
      <c r="A12" s="51" t="s">
        <v>455</v>
      </c>
      <c r="B12" s="6" t="s">
        <v>472</v>
      </c>
      <c r="C12" s="6" t="s">
        <v>468</v>
      </c>
      <c r="D12" s="6" t="s">
        <v>473</v>
      </c>
      <c r="E12" s="6" t="s">
        <v>260</v>
      </c>
      <c r="F12" s="30"/>
      <c r="G12" s="30"/>
      <c r="H12" s="30"/>
      <c r="I12" s="30"/>
      <c r="J12" s="45" t="str">
        <f aca="false">IF(NOT(OR(A12="All",AND(A12="GCC",OR('Audit Plan'!$B$11="GCC and EU",'Audit Plan'!$B$11="GCC only")),AND(A12="EU",OR('Audit Plan'!$B$11="GCC and EU",'Audit Plan'!$B$11="EU only")))),"Not in scope",IF(F12="","Not yet tested",IF(OR(LEFT(F12,1)="P",LEFT(F12,1)="I"),IF(H12="","Raise a finding","Finding "&amp;H12),IF(LEFT(F12,1)="N","Not tested: give reason","Done"))))</f>
        <v>Not yet tested</v>
      </c>
    </row>
    <row r="13" customFormat="false" ht="23.85" hidden="false" customHeight="false" outlineLevel="0" collapsed="false">
      <c r="A13" s="51" t="s">
        <v>455</v>
      </c>
      <c r="B13" s="6" t="s">
        <v>474</v>
      </c>
      <c r="C13" s="6" t="s">
        <v>468</v>
      </c>
      <c r="D13" s="6" t="s">
        <v>475</v>
      </c>
      <c r="E13" s="6" t="s">
        <v>476</v>
      </c>
      <c r="F13" s="30"/>
      <c r="G13" s="30"/>
      <c r="H13" s="30"/>
      <c r="I13" s="30"/>
      <c r="J13" s="45" t="str">
        <f aca="false">IF(NOT(OR(A13="All",AND(A13="GCC",OR('Audit Plan'!$B$11="GCC and EU",'Audit Plan'!$B$11="GCC only")),AND(A13="EU",OR('Audit Plan'!$B$11="GCC and EU",'Audit Plan'!$B$11="EU only")))),"Not in scope",IF(F13="","Not yet tested",IF(OR(LEFT(F13,1)="P",LEFT(F13,1)="I"),IF(H13="","Raise a finding","Finding "&amp;H13),IF(LEFT(F13,1)="N","Not tested: give reason","Done"))))</f>
        <v>Not yet tested</v>
      </c>
    </row>
    <row r="14" customFormat="false" ht="15" hidden="false" customHeight="false" outlineLevel="0" collapsed="false">
      <c r="A14" s="51" t="s">
        <v>455</v>
      </c>
      <c r="B14" s="6" t="s">
        <v>477</v>
      </c>
      <c r="C14" s="6" t="s">
        <v>478</v>
      </c>
      <c r="D14" s="6" t="s">
        <v>479</v>
      </c>
      <c r="E14" s="6" t="s">
        <v>271</v>
      </c>
      <c r="F14" s="30"/>
      <c r="G14" s="30"/>
      <c r="H14" s="30"/>
      <c r="I14" s="30"/>
      <c r="J14" s="45" t="str">
        <f aca="false">IF(NOT(OR(A14="All",AND(A14="GCC",OR('Audit Plan'!$B$11="GCC and EU",'Audit Plan'!$B$11="GCC only")),AND(A14="EU",OR('Audit Plan'!$B$11="GCC and EU",'Audit Plan'!$B$11="EU only")))),"Not in scope",IF(F14="","Not yet tested",IF(OR(LEFT(F14,1)="P",LEFT(F14,1)="I"),IF(H14="","Raise a finding","Finding "&amp;H14),IF(LEFT(F14,1)="N","Not tested: give reason","Done"))))</f>
        <v>Not yet tested</v>
      </c>
    </row>
    <row r="15" customFormat="false" ht="23.85" hidden="false" customHeight="false" outlineLevel="0" collapsed="false">
      <c r="A15" s="51" t="s">
        <v>455</v>
      </c>
      <c r="B15" s="6" t="s">
        <v>480</v>
      </c>
      <c r="C15" s="6" t="s">
        <v>478</v>
      </c>
      <c r="D15" s="6" t="s">
        <v>481</v>
      </c>
      <c r="E15" s="6" t="s">
        <v>482</v>
      </c>
      <c r="F15" s="30"/>
      <c r="G15" s="30"/>
      <c r="H15" s="30"/>
      <c r="I15" s="30"/>
      <c r="J15" s="45" t="str">
        <f aca="false">IF(NOT(OR(A15="All",AND(A15="GCC",OR('Audit Plan'!$B$11="GCC and EU",'Audit Plan'!$B$11="GCC only")),AND(A15="EU",OR('Audit Plan'!$B$11="GCC and EU",'Audit Plan'!$B$11="EU only")))),"Not in scope",IF(F15="","Not yet tested",IF(OR(LEFT(F15,1)="P",LEFT(F15,1)="I"),IF(H15="","Raise a finding","Finding "&amp;H15),IF(LEFT(F15,1)="N","Not tested: give reason","Done"))))</f>
        <v>Not yet tested</v>
      </c>
    </row>
    <row r="16" customFormat="false" ht="15" hidden="false" customHeight="false" outlineLevel="0" collapsed="false">
      <c r="A16" s="51" t="s">
        <v>455</v>
      </c>
      <c r="B16" s="6" t="s">
        <v>483</v>
      </c>
      <c r="C16" s="6" t="s">
        <v>478</v>
      </c>
      <c r="D16" s="6" t="s">
        <v>484</v>
      </c>
      <c r="E16" s="6" t="s">
        <v>292</v>
      </c>
      <c r="F16" s="30"/>
      <c r="G16" s="30"/>
      <c r="H16" s="30"/>
      <c r="I16" s="30"/>
      <c r="J16" s="45" t="str">
        <f aca="false">IF(NOT(OR(A16="All",AND(A16="GCC",OR('Audit Plan'!$B$11="GCC and EU",'Audit Plan'!$B$11="GCC only")),AND(A16="EU",OR('Audit Plan'!$B$11="GCC and EU",'Audit Plan'!$B$11="EU only")))),"Not in scope",IF(F16="","Not yet tested",IF(OR(LEFT(F16,1)="P",LEFT(F16,1)="I"),IF(H16="","Raise a finding","Finding "&amp;H16),IF(LEFT(F16,1)="N","Not tested: give reason","Done"))))</f>
        <v>Not yet tested</v>
      </c>
    </row>
    <row r="17" customFormat="false" ht="15" hidden="false" customHeight="false" outlineLevel="0" collapsed="false">
      <c r="A17" s="51" t="s">
        <v>455</v>
      </c>
      <c r="B17" s="6" t="s">
        <v>485</v>
      </c>
      <c r="C17" s="6" t="s">
        <v>478</v>
      </c>
      <c r="D17" s="6" t="s">
        <v>486</v>
      </c>
      <c r="E17" s="6" t="s">
        <v>271</v>
      </c>
      <c r="F17" s="30"/>
      <c r="G17" s="30"/>
      <c r="H17" s="30"/>
      <c r="I17" s="30"/>
      <c r="J17" s="45" t="str">
        <f aca="false">IF(NOT(OR(A17="All",AND(A17="GCC",OR('Audit Plan'!$B$11="GCC and EU",'Audit Plan'!$B$11="GCC only")),AND(A17="EU",OR('Audit Plan'!$B$11="GCC and EU",'Audit Plan'!$B$11="EU only")))),"Not in scope",IF(F17="","Not yet tested",IF(OR(LEFT(F17,1)="P",LEFT(F17,1)="I"),IF(H17="","Raise a finding","Finding "&amp;H17),IF(LEFT(F17,1)="N","Not tested: give reason","Done"))))</f>
        <v>Not yet tested</v>
      </c>
    </row>
    <row r="18" customFormat="false" ht="15" hidden="false" customHeight="false" outlineLevel="0" collapsed="false">
      <c r="A18" s="51" t="s">
        <v>455</v>
      </c>
      <c r="B18" s="6" t="s">
        <v>487</v>
      </c>
      <c r="C18" s="6" t="s">
        <v>488</v>
      </c>
      <c r="D18" s="6" t="s">
        <v>489</v>
      </c>
      <c r="E18" s="6" t="s">
        <v>235</v>
      </c>
      <c r="F18" s="30"/>
      <c r="G18" s="30"/>
      <c r="H18" s="30"/>
      <c r="I18" s="30"/>
      <c r="J18" s="45" t="str">
        <f aca="false">IF(NOT(OR(A18="All",AND(A18="GCC",OR('Audit Plan'!$B$11="GCC and EU",'Audit Plan'!$B$11="GCC only")),AND(A18="EU",OR('Audit Plan'!$B$11="GCC and EU",'Audit Plan'!$B$11="EU only")))),"Not in scope",IF(F18="","Not yet tested",IF(OR(LEFT(F18,1)="P",LEFT(F18,1)="I"),IF(H18="","Raise a finding","Finding "&amp;H18),IF(LEFT(F18,1)="N","Not tested: give reason","Done"))))</f>
        <v>Not yet tested</v>
      </c>
    </row>
    <row r="19" customFormat="false" ht="23.85" hidden="false" customHeight="false" outlineLevel="0" collapsed="false">
      <c r="A19" s="51" t="s">
        <v>455</v>
      </c>
      <c r="B19" s="6" t="s">
        <v>490</v>
      </c>
      <c r="C19" s="6" t="s">
        <v>488</v>
      </c>
      <c r="D19" s="6" t="s">
        <v>491</v>
      </c>
      <c r="E19" s="6" t="s">
        <v>235</v>
      </c>
      <c r="F19" s="30"/>
      <c r="G19" s="30"/>
      <c r="H19" s="30"/>
      <c r="I19" s="30"/>
      <c r="J19" s="45" t="str">
        <f aca="false">IF(NOT(OR(A19="All",AND(A19="GCC",OR('Audit Plan'!$B$11="GCC and EU",'Audit Plan'!$B$11="GCC only")),AND(A19="EU",OR('Audit Plan'!$B$11="GCC and EU",'Audit Plan'!$B$11="EU only")))),"Not in scope",IF(F19="","Not yet tested",IF(OR(LEFT(F19,1)="P",LEFT(F19,1)="I"),IF(H19="","Raise a finding","Finding "&amp;H19),IF(LEFT(F19,1)="N","Not tested: give reason","Done"))))</f>
        <v>Not yet tested</v>
      </c>
    </row>
    <row r="20" customFormat="false" ht="23.85" hidden="false" customHeight="false" outlineLevel="0" collapsed="false">
      <c r="A20" s="51" t="s">
        <v>455</v>
      </c>
      <c r="B20" s="6" t="s">
        <v>492</v>
      </c>
      <c r="C20" s="6" t="s">
        <v>488</v>
      </c>
      <c r="D20" s="6" t="s">
        <v>493</v>
      </c>
      <c r="E20" s="6" t="s">
        <v>494</v>
      </c>
      <c r="F20" s="30"/>
      <c r="G20" s="30"/>
      <c r="H20" s="30"/>
      <c r="I20" s="30"/>
      <c r="J20" s="45" t="str">
        <f aca="false">IF(NOT(OR(A20="All",AND(A20="GCC",OR('Audit Plan'!$B$11="GCC and EU",'Audit Plan'!$B$11="GCC only")),AND(A20="EU",OR('Audit Plan'!$B$11="GCC and EU",'Audit Plan'!$B$11="EU only")))),"Not in scope",IF(F20="","Not yet tested",IF(OR(LEFT(F20,1)="P",LEFT(F20,1)="I"),IF(H20="","Raise a finding","Finding "&amp;H20),IF(LEFT(F20,1)="N","Not tested: give reason","Done"))))</f>
        <v>Not yet tested</v>
      </c>
    </row>
    <row r="21" customFormat="false" ht="15" hidden="false" customHeight="false" outlineLevel="0" collapsed="false">
      <c r="A21" s="51" t="s">
        <v>455</v>
      </c>
      <c r="B21" s="6" t="s">
        <v>495</v>
      </c>
      <c r="C21" s="6" t="s">
        <v>496</v>
      </c>
      <c r="D21" s="6" t="s">
        <v>497</v>
      </c>
      <c r="E21" s="6" t="s">
        <v>277</v>
      </c>
      <c r="F21" s="30"/>
      <c r="G21" s="30"/>
      <c r="H21" s="30"/>
      <c r="I21" s="30"/>
      <c r="J21" s="45" t="str">
        <f aca="false">IF(NOT(OR(A21="All",AND(A21="GCC",OR('Audit Plan'!$B$11="GCC and EU",'Audit Plan'!$B$11="GCC only")),AND(A21="EU",OR('Audit Plan'!$B$11="GCC and EU",'Audit Plan'!$B$11="EU only")))),"Not in scope",IF(F21="","Not yet tested",IF(OR(LEFT(F21,1)="P",LEFT(F21,1)="I"),IF(H21="","Raise a finding","Finding "&amp;H21),IF(LEFT(F21,1)="N","Not tested: give reason","Done"))))</f>
        <v>Not yet tested</v>
      </c>
    </row>
    <row r="22" customFormat="false" ht="23.85" hidden="false" customHeight="false" outlineLevel="0" collapsed="false">
      <c r="A22" s="51" t="s">
        <v>455</v>
      </c>
      <c r="B22" s="6" t="s">
        <v>498</v>
      </c>
      <c r="C22" s="6" t="s">
        <v>496</v>
      </c>
      <c r="D22" s="6" t="s">
        <v>499</v>
      </c>
      <c r="E22" s="6" t="s">
        <v>277</v>
      </c>
      <c r="F22" s="30"/>
      <c r="G22" s="30"/>
      <c r="H22" s="30"/>
      <c r="I22" s="30"/>
      <c r="J22" s="45" t="str">
        <f aca="false">IF(NOT(OR(A22="All",AND(A22="GCC",OR('Audit Plan'!$B$11="GCC and EU",'Audit Plan'!$B$11="GCC only")),AND(A22="EU",OR('Audit Plan'!$B$11="GCC and EU",'Audit Plan'!$B$11="EU only")))),"Not in scope",IF(F22="","Not yet tested",IF(OR(LEFT(F22,1)="P",LEFT(F22,1)="I"),IF(H22="","Raise a finding","Finding "&amp;H22),IF(LEFT(F22,1)="N","Not tested: give reason","Done"))))</f>
        <v>Not yet tested</v>
      </c>
    </row>
    <row r="23" customFormat="false" ht="15" hidden="false" customHeight="false" outlineLevel="0" collapsed="false">
      <c r="A23" s="51" t="s">
        <v>455</v>
      </c>
      <c r="B23" s="6" t="s">
        <v>500</v>
      </c>
      <c r="C23" s="6" t="s">
        <v>496</v>
      </c>
      <c r="D23" s="6" t="s">
        <v>501</v>
      </c>
      <c r="E23" s="6" t="s">
        <v>277</v>
      </c>
      <c r="F23" s="30"/>
      <c r="G23" s="30"/>
      <c r="H23" s="30"/>
      <c r="I23" s="30"/>
      <c r="J23" s="45" t="str">
        <f aca="false">IF(NOT(OR(A23="All",AND(A23="GCC",OR('Audit Plan'!$B$11="GCC and EU",'Audit Plan'!$B$11="GCC only")),AND(A23="EU",OR('Audit Plan'!$B$11="GCC and EU",'Audit Plan'!$B$11="EU only")))),"Not in scope",IF(F23="","Not yet tested",IF(OR(LEFT(F23,1)="P",LEFT(F23,1)="I"),IF(H23="","Raise a finding","Finding "&amp;H23),IF(LEFT(F23,1)="N","Not tested: give reason","Done"))))</f>
        <v>Not yet tested</v>
      </c>
    </row>
    <row r="24" customFormat="false" ht="15" hidden="false" customHeight="false" outlineLevel="0" collapsed="false">
      <c r="A24" s="51" t="s">
        <v>455</v>
      </c>
      <c r="B24" s="6" t="s">
        <v>502</v>
      </c>
      <c r="C24" s="6" t="s">
        <v>503</v>
      </c>
      <c r="D24" s="6" t="s">
        <v>504</v>
      </c>
      <c r="E24" s="6" t="s">
        <v>320</v>
      </c>
      <c r="F24" s="30"/>
      <c r="G24" s="30"/>
      <c r="H24" s="30"/>
      <c r="I24" s="30"/>
      <c r="J24" s="45" t="str">
        <f aca="false">IF(NOT(OR(A24="All",AND(A24="GCC",OR('Audit Plan'!$B$11="GCC and EU",'Audit Plan'!$B$11="GCC only")),AND(A24="EU",OR('Audit Plan'!$B$11="GCC and EU",'Audit Plan'!$B$11="EU only")))),"Not in scope",IF(F24="","Not yet tested",IF(OR(LEFT(F24,1)="P",LEFT(F24,1)="I"),IF(H24="","Raise a finding","Finding "&amp;H24),IF(LEFT(F24,1)="N","Not tested: give reason","Done"))))</f>
        <v>Not yet tested</v>
      </c>
    </row>
    <row r="25" customFormat="false" ht="15" hidden="false" customHeight="false" outlineLevel="0" collapsed="false">
      <c r="A25" s="51" t="s">
        <v>455</v>
      </c>
      <c r="B25" s="6" t="s">
        <v>505</v>
      </c>
      <c r="C25" s="6" t="s">
        <v>503</v>
      </c>
      <c r="D25" s="6" t="s">
        <v>506</v>
      </c>
      <c r="E25" s="6" t="s">
        <v>320</v>
      </c>
      <c r="F25" s="30"/>
      <c r="G25" s="30"/>
      <c r="H25" s="30"/>
      <c r="I25" s="30"/>
      <c r="J25" s="45" t="str">
        <f aca="false">IF(NOT(OR(A25="All",AND(A25="GCC",OR('Audit Plan'!$B$11="GCC and EU",'Audit Plan'!$B$11="GCC only")),AND(A25="EU",OR('Audit Plan'!$B$11="GCC and EU",'Audit Plan'!$B$11="EU only")))),"Not in scope",IF(F25="","Not yet tested",IF(OR(LEFT(F25,1)="P",LEFT(F25,1)="I"),IF(H25="","Raise a finding","Finding "&amp;H25),IF(LEFT(F25,1)="N","Not tested: give reason","Done"))))</f>
        <v>Not yet tested</v>
      </c>
    </row>
    <row r="26" customFormat="false" ht="15" hidden="false" customHeight="false" outlineLevel="0" collapsed="false">
      <c r="A26" s="51" t="s">
        <v>455</v>
      </c>
      <c r="B26" s="6" t="s">
        <v>507</v>
      </c>
      <c r="C26" s="6" t="s">
        <v>503</v>
      </c>
      <c r="D26" s="6" t="s">
        <v>508</v>
      </c>
      <c r="E26" s="6" t="s">
        <v>328</v>
      </c>
      <c r="F26" s="30"/>
      <c r="G26" s="30"/>
      <c r="H26" s="30"/>
      <c r="I26" s="30"/>
      <c r="J26" s="45" t="str">
        <f aca="false">IF(NOT(OR(A26="All",AND(A26="GCC",OR('Audit Plan'!$B$11="GCC and EU",'Audit Plan'!$B$11="GCC only")),AND(A26="EU",OR('Audit Plan'!$B$11="GCC and EU",'Audit Plan'!$B$11="EU only")))),"Not in scope",IF(F26="","Not yet tested",IF(OR(LEFT(F26,1)="P",LEFT(F26,1)="I"),IF(H26="","Raise a finding","Finding "&amp;H26),IF(LEFT(F26,1)="N","Not tested: give reason","Done"))))</f>
        <v>Not yet tested</v>
      </c>
    </row>
    <row r="27" customFormat="false" ht="15" hidden="false" customHeight="false" outlineLevel="0" collapsed="false">
      <c r="A27" s="51" t="s">
        <v>455</v>
      </c>
      <c r="B27" s="6" t="s">
        <v>509</v>
      </c>
      <c r="C27" s="6" t="s">
        <v>503</v>
      </c>
      <c r="D27" s="6" t="s">
        <v>510</v>
      </c>
      <c r="E27" s="6" t="s">
        <v>403</v>
      </c>
      <c r="F27" s="30"/>
      <c r="G27" s="30"/>
      <c r="H27" s="30"/>
      <c r="I27" s="30"/>
      <c r="J27" s="45" t="str">
        <f aca="false">IF(NOT(OR(A27="All",AND(A27="GCC",OR('Audit Plan'!$B$11="GCC and EU",'Audit Plan'!$B$11="GCC only")),AND(A27="EU",OR('Audit Plan'!$B$11="GCC and EU",'Audit Plan'!$B$11="EU only")))),"Not in scope",IF(F27="","Not yet tested",IF(OR(LEFT(F27,1)="P",LEFT(F27,1)="I"),IF(H27="","Raise a finding","Finding "&amp;H27),IF(LEFT(F27,1)="N","Not tested: give reason","Done"))))</f>
        <v>Not yet tested</v>
      </c>
    </row>
    <row r="28" customFormat="false" ht="23.85" hidden="false" customHeight="false" outlineLevel="0" collapsed="false">
      <c r="A28" s="51" t="s">
        <v>455</v>
      </c>
      <c r="B28" s="6" t="s">
        <v>511</v>
      </c>
      <c r="C28" s="6" t="s">
        <v>503</v>
      </c>
      <c r="D28" s="6" t="s">
        <v>512</v>
      </c>
      <c r="E28" s="6" t="s">
        <v>513</v>
      </c>
      <c r="F28" s="30"/>
      <c r="G28" s="30"/>
      <c r="H28" s="30"/>
      <c r="I28" s="30"/>
      <c r="J28" s="45" t="str">
        <f aca="false">IF(NOT(OR(A28="All",AND(A28="GCC",OR('Audit Plan'!$B$11="GCC and EU",'Audit Plan'!$B$11="GCC only")),AND(A28="EU",OR('Audit Plan'!$B$11="GCC and EU",'Audit Plan'!$B$11="EU only")))),"Not in scope",IF(F28="","Not yet tested",IF(OR(LEFT(F28,1)="P",LEFT(F28,1)="I"),IF(H28="","Raise a finding","Finding "&amp;H28),IF(LEFT(F28,1)="N","Not tested: give reason","Done"))))</f>
        <v>Not yet tested</v>
      </c>
    </row>
    <row r="29" customFormat="false" ht="15" hidden="false" customHeight="false" outlineLevel="0" collapsed="false">
      <c r="A29" s="51" t="s">
        <v>455</v>
      </c>
      <c r="B29" s="6" t="s">
        <v>514</v>
      </c>
      <c r="C29" s="6" t="s">
        <v>515</v>
      </c>
      <c r="D29" s="6" t="s">
        <v>516</v>
      </c>
      <c r="E29" s="6" t="s">
        <v>413</v>
      </c>
      <c r="F29" s="30"/>
      <c r="G29" s="30"/>
      <c r="H29" s="30"/>
      <c r="I29" s="30"/>
      <c r="J29" s="45" t="str">
        <f aca="false">IF(NOT(OR(A29="All",AND(A29="GCC",OR('Audit Plan'!$B$11="GCC and EU",'Audit Plan'!$B$11="GCC only")),AND(A29="EU",OR('Audit Plan'!$B$11="GCC and EU",'Audit Plan'!$B$11="EU only")))),"Not in scope",IF(F29="","Not yet tested",IF(OR(LEFT(F29,1)="P",LEFT(F29,1)="I"),IF(H29="","Raise a finding","Finding "&amp;H29),IF(LEFT(F29,1)="N","Not tested: give reason","Done"))))</f>
        <v>Not yet tested</v>
      </c>
    </row>
    <row r="30" customFormat="false" ht="15" hidden="false" customHeight="false" outlineLevel="0" collapsed="false">
      <c r="A30" s="51" t="s">
        <v>455</v>
      </c>
      <c r="B30" s="6" t="s">
        <v>517</v>
      </c>
      <c r="C30" s="6" t="s">
        <v>515</v>
      </c>
      <c r="D30" s="6" t="s">
        <v>518</v>
      </c>
      <c r="E30" s="6" t="s">
        <v>413</v>
      </c>
      <c r="F30" s="30"/>
      <c r="G30" s="30"/>
      <c r="H30" s="30"/>
      <c r="I30" s="30"/>
      <c r="J30" s="45" t="str">
        <f aca="false">IF(NOT(OR(A30="All",AND(A30="GCC",OR('Audit Plan'!$B$11="GCC and EU",'Audit Plan'!$B$11="GCC only")),AND(A30="EU",OR('Audit Plan'!$B$11="GCC and EU",'Audit Plan'!$B$11="EU only")))),"Not in scope",IF(F30="","Not yet tested",IF(OR(LEFT(F30,1)="P",LEFT(F30,1)="I"),IF(H30="","Raise a finding","Finding "&amp;H30),IF(LEFT(F30,1)="N","Not tested: give reason","Done"))))</f>
        <v>Not yet tested</v>
      </c>
    </row>
    <row r="31" customFormat="false" ht="15" hidden="false" customHeight="false" outlineLevel="0" collapsed="false">
      <c r="A31" s="51" t="s">
        <v>455</v>
      </c>
      <c r="B31" s="6" t="s">
        <v>519</v>
      </c>
      <c r="C31" s="6" t="s">
        <v>515</v>
      </c>
      <c r="D31" s="6" t="s">
        <v>520</v>
      </c>
      <c r="E31" s="6" t="s">
        <v>413</v>
      </c>
      <c r="F31" s="30"/>
      <c r="G31" s="30"/>
      <c r="H31" s="30"/>
      <c r="I31" s="30"/>
      <c r="J31" s="45" t="str">
        <f aca="false">IF(NOT(OR(A31="All",AND(A31="GCC",OR('Audit Plan'!$B$11="GCC and EU",'Audit Plan'!$B$11="GCC only")),AND(A31="EU",OR('Audit Plan'!$B$11="GCC and EU",'Audit Plan'!$B$11="EU only")))),"Not in scope",IF(F31="","Not yet tested",IF(OR(LEFT(F31,1)="P",LEFT(F31,1)="I"),IF(H31="","Raise a finding","Finding "&amp;H31),IF(LEFT(F31,1)="N","Not tested: give reason","Done"))))</f>
        <v>Not yet tested</v>
      </c>
    </row>
    <row r="32" customFormat="false" ht="15" hidden="false" customHeight="false" outlineLevel="0" collapsed="false">
      <c r="A32" s="51" t="s">
        <v>455</v>
      </c>
      <c r="B32" s="6" t="s">
        <v>521</v>
      </c>
      <c r="C32" s="6" t="s">
        <v>515</v>
      </c>
      <c r="D32" s="6" t="s">
        <v>522</v>
      </c>
      <c r="E32" s="6" t="s">
        <v>413</v>
      </c>
      <c r="F32" s="30"/>
      <c r="G32" s="30"/>
      <c r="H32" s="30"/>
      <c r="I32" s="30"/>
      <c r="J32" s="45" t="str">
        <f aca="false">IF(NOT(OR(A32="All",AND(A32="GCC",OR('Audit Plan'!$B$11="GCC and EU",'Audit Plan'!$B$11="GCC only")),AND(A32="EU",OR('Audit Plan'!$B$11="GCC and EU",'Audit Plan'!$B$11="EU only")))),"Not in scope",IF(F32="","Not yet tested",IF(OR(LEFT(F32,1)="P",LEFT(F32,1)="I"),IF(H32="","Raise a finding","Finding "&amp;H32),IF(LEFT(F32,1)="N","Not tested: give reason","Done"))))</f>
        <v>Not yet tested</v>
      </c>
    </row>
    <row r="33" customFormat="false" ht="15" hidden="false" customHeight="false" outlineLevel="0" collapsed="false">
      <c r="A33" s="51" t="s">
        <v>455</v>
      </c>
      <c r="B33" s="6" t="s">
        <v>523</v>
      </c>
      <c r="C33" s="6" t="s">
        <v>524</v>
      </c>
      <c r="D33" s="6" t="s">
        <v>525</v>
      </c>
      <c r="E33" s="6" t="s">
        <v>381</v>
      </c>
      <c r="F33" s="30"/>
      <c r="G33" s="30"/>
      <c r="H33" s="30"/>
      <c r="I33" s="30"/>
      <c r="J33" s="45" t="str">
        <f aca="false">IF(NOT(OR(A33="All",AND(A33="GCC",OR('Audit Plan'!$B$11="GCC and EU",'Audit Plan'!$B$11="GCC only")),AND(A33="EU",OR('Audit Plan'!$B$11="GCC and EU",'Audit Plan'!$B$11="EU only")))),"Not in scope",IF(F33="","Not yet tested",IF(OR(LEFT(F33,1)="P",LEFT(F33,1)="I"),IF(H33="","Raise a finding","Finding "&amp;H33),IF(LEFT(F33,1)="N","Not tested: give reason","Done"))))</f>
        <v>Not yet tested</v>
      </c>
    </row>
    <row r="34" customFormat="false" ht="15" hidden="false" customHeight="false" outlineLevel="0" collapsed="false">
      <c r="A34" s="51" t="s">
        <v>455</v>
      </c>
      <c r="B34" s="6" t="s">
        <v>526</v>
      </c>
      <c r="C34" s="6" t="s">
        <v>524</v>
      </c>
      <c r="D34" s="6" t="s">
        <v>527</v>
      </c>
      <c r="E34" s="6" t="s">
        <v>381</v>
      </c>
      <c r="F34" s="30"/>
      <c r="G34" s="30"/>
      <c r="H34" s="30"/>
      <c r="I34" s="30"/>
      <c r="J34" s="45" t="str">
        <f aca="false">IF(NOT(OR(A34="All",AND(A34="GCC",OR('Audit Plan'!$B$11="GCC and EU",'Audit Plan'!$B$11="GCC only")),AND(A34="EU",OR('Audit Plan'!$B$11="GCC and EU",'Audit Plan'!$B$11="EU only")))),"Not in scope",IF(F34="","Not yet tested",IF(OR(LEFT(F34,1)="P",LEFT(F34,1)="I"),IF(H34="","Raise a finding","Finding "&amp;H34),IF(LEFT(F34,1)="N","Not tested: give reason","Done"))))</f>
        <v>Not yet tested</v>
      </c>
    </row>
    <row r="35" customFormat="false" ht="15" hidden="false" customHeight="false" outlineLevel="0" collapsed="false">
      <c r="A35" s="51" t="s">
        <v>455</v>
      </c>
      <c r="B35" s="6" t="s">
        <v>528</v>
      </c>
      <c r="C35" s="6" t="s">
        <v>524</v>
      </c>
      <c r="D35" s="6" t="s">
        <v>529</v>
      </c>
      <c r="E35" s="6" t="s">
        <v>381</v>
      </c>
      <c r="F35" s="30"/>
      <c r="G35" s="30"/>
      <c r="H35" s="30"/>
      <c r="I35" s="30"/>
      <c r="J35" s="45" t="str">
        <f aca="false">IF(NOT(OR(A35="All",AND(A35="GCC",OR('Audit Plan'!$B$11="GCC and EU",'Audit Plan'!$B$11="GCC only")),AND(A35="EU",OR('Audit Plan'!$B$11="GCC and EU",'Audit Plan'!$B$11="EU only")))),"Not in scope",IF(F35="","Not yet tested",IF(OR(LEFT(F35,1)="P",LEFT(F35,1)="I"),IF(H35="","Raise a finding","Finding "&amp;H35),IF(LEFT(F35,1)="N","Not tested: give reason","Done"))))</f>
        <v>Not yet tested</v>
      </c>
    </row>
    <row r="36" customFormat="false" ht="15" hidden="false" customHeight="false" outlineLevel="0" collapsed="false">
      <c r="A36" s="51" t="s">
        <v>455</v>
      </c>
      <c r="B36" s="6" t="s">
        <v>530</v>
      </c>
      <c r="C36" s="6" t="s">
        <v>524</v>
      </c>
      <c r="D36" s="6" t="s">
        <v>531</v>
      </c>
      <c r="E36" s="6" t="s">
        <v>381</v>
      </c>
      <c r="F36" s="30"/>
      <c r="G36" s="30"/>
      <c r="H36" s="30"/>
      <c r="I36" s="30"/>
      <c r="J36" s="45" t="str">
        <f aca="false">IF(NOT(OR(A36="All",AND(A36="GCC",OR('Audit Plan'!$B$11="GCC and EU",'Audit Plan'!$B$11="GCC only")),AND(A36="EU",OR('Audit Plan'!$B$11="GCC and EU",'Audit Plan'!$B$11="EU only")))),"Not in scope",IF(F36="","Not yet tested",IF(OR(LEFT(F36,1)="P",LEFT(F36,1)="I"),IF(H36="","Raise a finding","Finding "&amp;H36),IF(LEFT(F36,1)="N","Not tested: give reason","Done"))))</f>
        <v>Not yet tested</v>
      </c>
    </row>
    <row r="37" customFormat="false" ht="15" hidden="false" customHeight="false" outlineLevel="0" collapsed="false">
      <c r="A37" s="51" t="s">
        <v>455</v>
      </c>
      <c r="B37" s="6" t="s">
        <v>532</v>
      </c>
      <c r="C37" s="6" t="s">
        <v>533</v>
      </c>
      <c r="D37" s="6" t="s">
        <v>534</v>
      </c>
      <c r="E37" s="6" t="s">
        <v>398</v>
      </c>
      <c r="F37" s="30"/>
      <c r="G37" s="30"/>
      <c r="H37" s="30"/>
      <c r="I37" s="30"/>
      <c r="J37" s="45" t="str">
        <f aca="false">IF(NOT(OR(A37="All",AND(A37="GCC",OR('Audit Plan'!$B$11="GCC and EU",'Audit Plan'!$B$11="GCC only")),AND(A37="EU",OR('Audit Plan'!$B$11="GCC and EU",'Audit Plan'!$B$11="EU only")))),"Not in scope",IF(F37="","Not yet tested",IF(OR(LEFT(F37,1)="P",LEFT(F37,1)="I"),IF(H37="","Raise a finding","Finding "&amp;H37),IF(LEFT(F37,1)="N","Not tested: give reason","Done"))))</f>
        <v>Not yet tested</v>
      </c>
    </row>
    <row r="38" customFormat="false" ht="15" hidden="false" customHeight="false" outlineLevel="0" collapsed="false">
      <c r="A38" s="51" t="s">
        <v>455</v>
      </c>
      <c r="B38" s="6" t="s">
        <v>535</v>
      </c>
      <c r="C38" s="6" t="s">
        <v>533</v>
      </c>
      <c r="D38" s="6" t="s">
        <v>536</v>
      </c>
      <c r="E38" s="6" t="s">
        <v>398</v>
      </c>
      <c r="F38" s="30"/>
      <c r="G38" s="30"/>
      <c r="H38" s="30"/>
      <c r="I38" s="30"/>
      <c r="J38" s="45" t="str">
        <f aca="false">IF(NOT(OR(A38="All",AND(A38="GCC",OR('Audit Plan'!$B$11="GCC and EU",'Audit Plan'!$B$11="GCC only")),AND(A38="EU",OR('Audit Plan'!$B$11="GCC and EU",'Audit Plan'!$B$11="EU only")))),"Not in scope",IF(F38="","Not yet tested",IF(OR(LEFT(F38,1)="P",LEFT(F38,1)="I"),IF(H38="","Raise a finding","Finding "&amp;H38),IF(LEFT(F38,1)="N","Not tested: give reason","Done"))))</f>
        <v>Not yet tested</v>
      </c>
    </row>
    <row r="39" customFormat="false" ht="15" hidden="false" customHeight="false" outlineLevel="0" collapsed="false">
      <c r="A39" s="52" t="s">
        <v>537</v>
      </c>
      <c r="B39" s="6" t="s">
        <v>456</v>
      </c>
      <c r="C39" s="6" t="s">
        <v>538</v>
      </c>
      <c r="D39" s="6" t="s">
        <v>539</v>
      </c>
      <c r="E39" s="6" t="s">
        <v>265</v>
      </c>
      <c r="F39" s="30"/>
      <c r="G39" s="30"/>
      <c r="H39" s="30"/>
      <c r="I39" s="30"/>
      <c r="J39" s="45" t="str">
        <f aca="false">IF(NOT(OR(A39="All",AND(A39="GCC",OR('Audit Plan'!$B$11="GCC and EU",'Audit Plan'!$B$11="GCC only")),AND(A39="EU",OR('Audit Plan'!$B$11="GCC and EU",'Audit Plan'!$B$11="EU only")))),"Not in scope",IF(F39="","Not yet tested",IF(OR(LEFT(F39,1)="P",LEFT(F39,1)="I"),IF(H39="","Raise a finding","Finding "&amp;H39),IF(LEFT(F39,1)="N","Not tested: give reason","Done"))))</f>
        <v>Not yet tested</v>
      </c>
    </row>
    <row r="40" customFormat="false" ht="15" hidden="false" customHeight="false" outlineLevel="0" collapsed="false">
      <c r="A40" s="52" t="s">
        <v>537</v>
      </c>
      <c r="B40" s="6" t="s">
        <v>459</v>
      </c>
      <c r="C40" s="6" t="s">
        <v>538</v>
      </c>
      <c r="D40" s="6" t="s">
        <v>540</v>
      </c>
      <c r="E40" s="6" t="s">
        <v>265</v>
      </c>
      <c r="F40" s="30"/>
      <c r="G40" s="30"/>
      <c r="H40" s="30"/>
      <c r="I40" s="30"/>
      <c r="J40" s="45" t="str">
        <f aca="false">IF(NOT(OR(A40="All",AND(A40="GCC",OR('Audit Plan'!$B$11="GCC and EU",'Audit Plan'!$B$11="GCC only")),AND(A40="EU",OR('Audit Plan'!$B$11="GCC and EU",'Audit Plan'!$B$11="EU only")))),"Not in scope",IF(F40="","Not yet tested",IF(OR(LEFT(F40,1)="P",LEFT(F40,1)="I"),IF(H40="","Raise a finding","Finding "&amp;H40),IF(LEFT(F40,1)="N","Not tested: give reason","Done"))))</f>
        <v>Not yet tested</v>
      </c>
    </row>
    <row r="41" customFormat="false" ht="15" hidden="false" customHeight="false" outlineLevel="0" collapsed="false">
      <c r="A41" s="52" t="s">
        <v>537</v>
      </c>
      <c r="B41" s="6" t="s">
        <v>461</v>
      </c>
      <c r="C41" s="6" t="s">
        <v>538</v>
      </c>
      <c r="D41" s="6" t="s">
        <v>541</v>
      </c>
      <c r="E41" s="6" t="s">
        <v>393</v>
      </c>
      <c r="F41" s="30"/>
      <c r="G41" s="30"/>
      <c r="H41" s="30"/>
      <c r="I41" s="30"/>
      <c r="J41" s="45" t="str">
        <f aca="false">IF(NOT(OR(A41="All",AND(A41="GCC",OR('Audit Plan'!$B$11="GCC and EU",'Audit Plan'!$B$11="GCC only")),AND(A41="EU",OR('Audit Plan'!$B$11="GCC and EU",'Audit Plan'!$B$11="EU only")))),"Not in scope",IF(F41="","Not yet tested",IF(OR(LEFT(F41,1)="P",LEFT(F41,1)="I"),IF(H41="","Raise a finding","Finding "&amp;H41),IF(LEFT(F41,1)="N","Not tested: give reason","Done"))))</f>
        <v>Not yet tested</v>
      </c>
    </row>
    <row r="42" customFormat="false" ht="15" hidden="false" customHeight="false" outlineLevel="0" collapsed="false">
      <c r="A42" s="52" t="s">
        <v>537</v>
      </c>
      <c r="B42" s="6" t="s">
        <v>463</v>
      </c>
      <c r="C42" s="6" t="s">
        <v>538</v>
      </c>
      <c r="D42" s="6" t="s">
        <v>542</v>
      </c>
      <c r="E42" s="6" t="s">
        <v>265</v>
      </c>
      <c r="F42" s="30"/>
      <c r="G42" s="30"/>
      <c r="H42" s="30"/>
      <c r="I42" s="30"/>
      <c r="J42" s="45" t="str">
        <f aca="false">IF(NOT(OR(A42="All",AND(A42="GCC",OR('Audit Plan'!$B$11="GCC and EU",'Audit Plan'!$B$11="GCC only")),AND(A42="EU",OR('Audit Plan'!$B$11="GCC and EU",'Audit Plan'!$B$11="EU only")))),"Not in scope",IF(F42="","Not yet tested",IF(OR(LEFT(F42,1)="P",LEFT(F42,1)="I"),IF(H42="","Raise a finding","Finding "&amp;H42),IF(LEFT(F42,1)="N","Not tested: give reason","Done"))))</f>
        <v>Not yet tested</v>
      </c>
    </row>
    <row r="43" customFormat="false" ht="15" hidden="false" customHeight="false" outlineLevel="0" collapsed="false">
      <c r="A43" s="52" t="s">
        <v>537</v>
      </c>
      <c r="B43" s="6" t="s">
        <v>465</v>
      </c>
      <c r="C43" s="6" t="s">
        <v>538</v>
      </c>
      <c r="D43" s="6" t="s">
        <v>543</v>
      </c>
      <c r="E43" s="6" t="s">
        <v>271</v>
      </c>
      <c r="F43" s="30"/>
      <c r="G43" s="30"/>
      <c r="H43" s="30"/>
      <c r="I43" s="30"/>
      <c r="J43" s="45" t="str">
        <f aca="false">IF(NOT(OR(A43="All",AND(A43="GCC",OR('Audit Plan'!$B$11="GCC and EU",'Audit Plan'!$B$11="GCC only")),AND(A43="EU",OR('Audit Plan'!$B$11="GCC and EU",'Audit Plan'!$B$11="EU only")))),"Not in scope",IF(F43="","Not yet tested",IF(OR(LEFT(F43,1)="P",LEFT(F43,1)="I"),IF(H43="","Raise a finding","Finding "&amp;H43),IF(LEFT(F43,1)="N","Not tested: give reason","Done"))))</f>
        <v>Not yet tested</v>
      </c>
    </row>
    <row r="44" customFormat="false" ht="15" hidden="false" customHeight="false" outlineLevel="0" collapsed="false">
      <c r="A44" s="52" t="s">
        <v>537</v>
      </c>
      <c r="B44" s="6" t="s">
        <v>467</v>
      </c>
      <c r="C44" s="6" t="s">
        <v>544</v>
      </c>
      <c r="D44" s="6" t="s">
        <v>545</v>
      </c>
      <c r="E44" s="6" t="s">
        <v>260</v>
      </c>
      <c r="F44" s="30"/>
      <c r="G44" s="30"/>
      <c r="H44" s="30"/>
      <c r="I44" s="30"/>
      <c r="J44" s="45" t="str">
        <f aca="false">IF(NOT(OR(A44="All",AND(A44="GCC",OR('Audit Plan'!$B$11="GCC and EU",'Audit Plan'!$B$11="GCC only")),AND(A44="EU",OR('Audit Plan'!$B$11="GCC and EU",'Audit Plan'!$B$11="EU only")))),"Not in scope",IF(F44="","Not yet tested",IF(OR(LEFT(F44,1)="P",LEFT(F44,1)="I"),IF(H44="","Raise a finding","Finding "&amp;H44),IF(LEFT(F44,1)="N","Not tested: give reason","Done"))))</f>
        <v>Not yet tested</v>
      </c>
    </row>
    <row r="45" customFormat="false" ht="15" hidden="false" customHeight="false" outlineLevel="0" collapsed="false">
      <c r="A45" s="52" t="s">
        <v>537</v>
      </c>
      <c r="B45" s="6" t="s">
        <v>470</v>
      </c>
      <c r="C45" s="6" t="s">
        <v>544</v>
      </c>
      <c r="D45" s="6" t="s">
        <v>546</v>
      </c>
      <c r="E45" s="6" t="s">
        <v>260</v>
      </c>
      <c r="F45" s="30"/>
      <c r="G45" s="30"/>
      <c r="H45" s="30"/>
      <c r="I45" s="30"/>
      <c r="J45" s="45" t="str">
        <f aca="false">IF(NOT(OR(A45="All",AND(A45="GCC",OR('Audit Plan'!$B$11="GCC and EU",'Audit Plan'!$B$11="GCC only")),AND(A45="EU",OR('Audit Plan'!$B$11="GCC and EU",'Audit Plan'!$B$11="EU only")))),"Not in scope",IF(F45="","Not yet tested",IF(OR(LEFT(F45,1)="P",LEFT(F45,1)="I"),IF(H45="","Raise a finding","Finding "&amp;H45),IF(LEFT(F45,1)="N","Not tested: give reason","Done"))))</f>
        <v>Not yet tested</v>
      </c>
    </row>
    <row r="46" customFormat="false" ht="15" hidden="false" customHeight="false" outlineLevel="0" collapsed="false">
      <c r="A46" s="52" t="s">
        <v>537</v>
      </c>
      <c r="B46" s="6" t="s">
        <v>472</v>
      </c>
      <c r="C46" s="6" t="s">
        <v>544</v>
      </c>
      <c r="D46" s="6" t="s">
        <v>547</v>
      </c>
      <c r="E46" s="6" t="s">
        <v>260</v>
      </c>
      <c r="F46" s="30"/>
      <c r="G46" s="30"/>
      <c r="H46" s="30"/>
      <c r="I46" s="30"/>
      <c r="J46" s="45" t="str">
        <f aca="false">IF(NOT(OR(A46="All",AND(A46="GCC",OR('Audit Plan'!$B$11="GCC and EU",'Audit Plan'!$B$11="GCC only")),AND(A46="EU",OR('Audit Plan'!$B$11="GCC and EU",'Audit Plan'!$B$11="EU only")))),"Not in scope",IF(F46="","Not yet tested",IF(OR(LEFT(F46,1)="P",LEFT(F46,1)="I"),IF(H46="","Raise a finding","Finding "&amp;H46),IF(LEFT(F46,1)="N","Not tested: give reason","Done"))))</f>
        <v>Not yet tested</v>
      </c>
    </row>
    <row r="47" customFormat="false" ht="15" hidden="false" customHeight="false" outlineLevel="0" collapsed="false">
      <c r="A47" s="52" t="s">
        <v>537</v>
      </c>
      <c r="B47" s="6" t="s">
        <v>474</v>
      </c>
      <c r="C47" s="6" t="s">
        <v>544</v>
      </c>
      <c r="D47" s="6" t="s">
        <v>548</v>
      </c>
      <c r="E47" s="6" t="s">
        <v>265</v>
      </c>
      <c r="F47" s="30"/>
      <c r="G47" s="30"/>
      <c r="H47" s="30"/>
      <c r="I47" s="30"/>
      <c r="J47" s="45" t="str">
        <f aca="false">IF(NOT(OR(A47="All",AND(A47="GCC",OR('Audit Plan'!$B$11="GCC and EU",'Audit Plan'!$B$11="GCC only")),AND(A47="EU",OR('Audit Plan'!$B$11="GCC and EU",'Audit Plan'!$B$11="EU only")))),"Not in scope",IF(F47="","Not yet tested",IF(OR(LEFT(F47,1)="P",LEFT(F47,1)="I"),IF(H47="","Raise a finding","Finding "&amp;H47),IF(LEFT(F47,1)="N","Not tested: give reason","Done"))))</f>
        <v>Not yet tested</v>
      </c>
    </row>
    <row r="48" customFormat="false" ht="15" hidden="false" customHeight="false" outlineLevel="0" collapsed="false">
      <c r="A48" s="52" t="s">
        <v>537</v>
      </c>
      <c r="B48" s="6" t="s">
        <v>549</v>
      </c>
      <c r="C48" s="6" t="s">
        <v>544</v>
      </c>
      <c r="D48" s="6" t="s">
        <v>550</v>
      </c>
      <c r="E48" s="6" t="s">
        <v>260</v>
      </c>
      <c r="F48" s="30"/>
      <c r="G48" s="30"/>
      <c r="H48" s="30"/>
      <c r="I48" s="30"/>
      <c r="J48" s="45" t="str">
        <f aca="false">IF(NOT(OR(A48="All",AND(A48="GCC",OR('Audit Plan'!$B$11="GCC and EU",'Audit Plan'!$B$11="GCC only")),AND(A48="EU",OR('Audit Plan'!$B$11="GCC and EU",'Audit Plan'!$B$11="EU only")))),"Not in scope",IF(F48="","Not yet tested",IF(OR(LEFT(F48,1)="P",LEFT(F48,1)="I"),IF(H48="","Raise a finding","Finding "&amp;H48),IF(LEFT(F48,1)="N","Not tested: give reason","Done"))))</f>
        <v>Not yet tested</v>
      </c>
    </row>
    <row r="49" customFormat="false" ht="15" hidden="false" customHeight="false" outlineLevel="0" collapsed="false">
      <c r="A49" s="52" t="s">
        <v>537</v>
      </c>
      <c r="B49" s="6" t="s">
        <v>551</v>
      </c>
      <c r="C49" s="6" t="s">
        <v>544</v>
      </c>
      <c r="D49" s="6" t="s">
        <v>475</v>
      </c>
      <c r="E49" s="6" t="s">
        <v>277</v>
      </c>
      <c r="F49" s="30"/>
      <c r="G49" s="30"/>
      <c r="H49" s="30"/>
      <c r="I49" s="30"/>
      <c r="J49" s="45" t="str">
        <f aca="false">IF(NOT(OR(A49="All",AND(A49="GCC",OR('Audit Plan'!$B$11="GCC and EU",'Audit Plan'!$B$11="GCC only")),AND(A49="EU",OR('Audit Plan'!$B$11="GCC and EU",'Audit Plan'!$B$11="EU only")))),"Not in scope",IF(F49="","Not yet tested",IF(OR(LEFT(F49,1)="P",LEFT(F49,1)="I"),IF(H49="","Raise a finding","Finding "&amp;H49),IF(LEFT(F49,1)="N","Not tested: give reason","Done"))))</f>
        <v>Not yet tested</v>
      </c>
    </row>
    <row r="50" customFormat="false" ht="23.85" hidden="false" customHeight="false" outlineLevel="0" collapsed="false">
      <c r="A50" s="52" t="s">
        <v>537</v>
      </c>
      <c r="B50" s="6" t="s">
        <v>477</v>
      </c>
      <c r="C50" s="6" t="s">
        <v>552</v>
      </c>
      <c r="D50" s="6" t="s">
        <v>553</v>
      </c>
      <c r="E50" s="6" t="s">
        <v>393</v>
      </c>
      <c r="F50" s="30"/>
      <c r="G50" s="30"/>
      <c r="H50" s="30"/>
      <c r="I50" s="30"/>
      <c r="J50" s="45" t="str">
        <f aca="false">IF(NOT(OR(A50="All",AND(A50="GCC",OR('Audit Plan'!$B$11="GCC and EU",'Audit Plan'!$B$11="GCC only")),AND(A50="EU",OR('Audit Plan'!$B$11="GCC and EU",'Audit Plan'!$B$11="EU only")))),"Not in scope",IF(F50="","Not yet tested",IF(OR(LEFT(F50,1)="P",LEFT(F50,1)="I"),IF(H50="","Raise a finding","Finding "&amp;H50),IF(LEFT(F50,1)="N","Not tested: give reason","Done"))))</f>
        <v>Not yet tested</v>
      </c>
    </row>
    <row r="51" customFormat="false" ht="23.85" hidden="false" customHeight="false" outlineLevel="0" collapsed="false">
      <c r="A51" s="52" t="s">
        <v>537</v>
      </c>
      <c r="B51" s="6" t="s">
        <v>480</v>
      </c>
      <c r="C51" s="6" t="s">
        <v>552</v>
      </c>
      <c r="D51" s="6" t="s">
        <v>554</v>
      </c>
      <c r="E51" s="6" t="s">
        <v>555</v>
      </c>
      <c r="F51" s="30"/>
      <c r="G51" s="30"/>
      <c r="H51" s="30"/>
      <c r="I51" s="30"/>
      <c r="J51" s="45" t="str">
        <f aca="false">IF(NOT(OR(A51="All",AND(A51="GCC",OR('Audit Plan'!$B$11="GCC and EU",'Audit Plan'!$B$11="GCC only")),AND(A51="EU",OR('Audit Plan'!$B$11="GCC and EU",'Audit Plan'!$B$11="EU only")))),"Not in scope",IF(F51="","Not yet tested",IF(OR(LEFT(F51,1)="P",LEFT(F51,1)="I"),IF(H51="","Raise a finding","Finding "&amp;H51),IF(LEFT(F51,1)="N","Not tested: give reason","Done"))))</f>
        <v>Not yet tested</v>
      </c>
    </row>
    <row r="52" customFormat="false" ht="23.85" hidden="false" customHeight="false" outlineLevel="0" collapsed="false">
      <c r="A52" s="52" t="s">
        <v>537</v>
      </c>
      <c r="B52" s="6" t="s">
        <v>483</v>
      </c>
      <c r="C52" s="6" t="s">
        <v>552</v>
      </c>
      <c r="D52" s="6" t="s">
        <v>556</v>
      </c>
      <c r="E52" s="6" t="s">
        <v>398</v>
      </c>
      <c r="F52" s="30"/>
      <c r="G52" s="30"/>
      <c r="H52" s="30"/>
      <c r="I52" s="30"/>
      <c r="J52" s="45" t="str">
        <f aca="false">IF(NOT(OR(A52="All",AND(A52="GCC",OR('Audit Plan'!$B$11="GCC and EU",'Audit Plan'!$B$11="GCC only")),AND(A52="EU",OR('Audit Plan'!$B$11="GCC and EU",'Audit Plan'!$B$11="EU only")))),"Not in scope",IF(F52="","Not yet tested",IF(OR(LEFT(F52,1)="P",LEFT(F52,1)="I"),IF(H52="","Raise a finding","Finding "&amp;H52),IF(LEFT(F52,1)="N","Not tested: give reason","Done"))))</f>
        <v>Not yet tested</v>
      </c>
    </row>
    <row r="53" customFormat="false" ht="23.85" hidden="false" customHeight="false" outlineLevel="0" collapsed="false">
      <c r="A53" s="52" t="s">
        <v>537</v>
      </c>
      <c r="B53" s="6" t="s">
        <v>485</v>
      </c>
      <c r="C53" s="6" t="s">
        <v>552</v>
      </c>
      <c r="D53" s="6" t="s">
        <v>557</v>
      </c>
      <c r="E53" s="6" t="s">
        <v>558</v>
      </c>
      <c r="F53" s="30"/>
      <c r="G53" s="30"/>
      <c r="H53" s="30"/>
      <c r="I53" s="30"/>
      <c r="J53" s="45" t="str">
        <f aca="false">IF(NOT(OR(A53="All",AND(A53="GCC",OR('Audit Plan'!$B$11="GCC and EU",'Audit Plan'!$B$11="GCC only")),AND(A53="EU",OR('Audit Plan'!$B$11="GCC and EU",'Audit Plan'!$B$11="EU only")))),"Not in scope",IF(F53="","Not yet tested",IF(OR(LEFT(F53,1)="P",LEFT(F53,1)="I"),IF(H53="","Raise a finding","Finding "&amp;H53),IF(LEFT(F53,1)="N","Not tested: give reason","Done"))))</f>
        <v>Not yet tested</v>
      </c>
    </row>
    <row r="54" customFormat="false" ht="23.85" hidden="false" customHeight="false" outlineLevel="0" collapsed="false">
      <c r="A54" s="52" t="s">
        <v>537</v>
      </c>
      <c r="B54" s="6" t="s">
        <v>559</v>
      </c>
      <c r="C54" s="6" t="s">
        <v>552</v>
      </c>
      <c r="D54" s="6" t="s">
        <v>560</v>
      </c>
      <c r="E54" s="6" t="s">
        <v>403</v>
      </c>
      <c r="F54" s="30"/>
      <c r="G54" s="30"/>
      <c r="H54" s="30"/>
      <c r="I54" s="30"/>
      <c r="J54" s="45" t="str">
        <f aca="false">IF(NOT(OR(A54="All",AND(A54="GCC",OR('Audit Plan'!$B$11="GCC and EU",'Audit Plan'!$B$11="GCC only")),AND(A54="EU",OR('Audit Plan'!$B$11="GCC and EU",'Audit Plan'!$B$11="EU only")))),"Not in scope",IF(F54="","Not yet tested",IF(OR(LEFT(F54,1)="P",LEFT(F54,1)="I"),IF(H54="","Raise a finding","Finding "&amp;H54),IF(LEFT(F54,1)="N","Not tested: give reason","Done"))))</f>
        <v>Not yet tested</v>
      </c>
    </row>
    <row r="55" customFormat="false" ht="23.85" hidden="false" customHeight="false" outlineLevel="0" collapsed="false">
      <c r="A55" s="52" t="s">
        <v>537</v>
      </c>
      <c r="B55" s="6" t="s">
        <v>561</v>
      </c>
      <c r="C55" s="6" t="s">
        <v>552</v>
      </c>
      <c r="D55" s="6" t="s">
        <v>562</v>
      </c>
      <c r="E55" s="6" t="s">
        <v>320</v>
      </c>
      <c r="F55" s="30"/>
      <c r="G55" s="30"/>
      <c r="H55" s="30"/>
      <c r="I55" s="30"/>
      <c r="J55" s="45" t="str">
        <f aca="false">IF(NOT(OR(A55="All",AND(A55="GCC",OR('Audit Plan'!$B$11="GCC and EU",'Audit Plan'!$B$11="GCC only")),AND(A55="EU",OR('Audit Plan'!$B$11="GCC and EU",'Audit Plan'!$B$11="EU only")))),"Not in scope",IF(F55="","Not yet tested",IF(OR(LEFT(F55,1)="P",LEFT(F55,1)="I"),IF(H55="","Raise a finding","Finding "&amp;H55),IF(LEFT(F55,1)="N","Not tested: give reason","Done"))))</f>
        <v>Not yet tested</v>
      </c>
    </row>
    <row r="56" customFormat="false" ht="23.85" hidden="false" customHeight="false" outlineLevel="0" collapsed="false">
      <c r="A56" s="52" t="s">
        <v>537</v>
      </c>
      <c r="B56" s="6" t="s">
        <v>563</v>
      </c>
      <c r="C56" s="6" t="s">
        <v>552</v>
      </c>
      <c r="D56" s="6" t="s">
        <v>564</v>
      </c>
      <c r="E56" s="6" t="s">
        <v>565</v>
      </c>
      <c r="F56" s="30"/>
      <c r="G56" s="30"/>
      <c r="H56" s="30"/>
      <c r="I56" s="30"/>
      <c r="J56" s="45" t="str">
        <f aca="false">IF(NOT(OR(A56="All",AND(A56="GCC",OR('Audit Plan'!$B$11="GCC and EU",'Audit Plan'!$B$11="GCC only")),AND(A56="EU",OR('Audit Plan'!$B$11="GCC and EU",'Audit Plan'!$B$11="EU only")))),"Not in scope",IF(F56="","Not yet tested",IF(OR(LEFT(F56,1)="P",LEFT(F56,1)="I"),IF(H56="","Raise a finding","Finding "&amp;H56),IF(LEFT(F56,1)="N","Not tested: give reason","Done"))))</f>
        <v>Not yet tested</v>
      </c>
    </row>
    <row r="57" customFormat="false" ht="23.85" hidden="false" customHeight="false" outlineLevel="0" collapsed="false">
      <c r="A57" s="52" t="s">
        <v>537</v>
      </c>
      <c r="B57" s="6" t="s">
        <v>566</v>
      </c>
      <c r="C57" s="6" t="s">
        <v>552</v>
      </c>
      <c r="D57" s="6" t="s">
        <v>567</v>
      </c>
      <c r="E57" s="6" t="s">
        <v>265</v>
      </c>
      <c r="F57" s="30"/>
      <c r="G57" s="30"/>
      <c r="H57" s="30"/>
      <c r="I57" s="30"/>
      <c r="J57" s="45" t="str">
        <f aca="false">IF(NOT(OR(A57="All",AND(A57="GCC",OR('Audit Plan'!$B$11="GCC and EU",'Audit Plan'!$B$11="GCC only")),AND(A57="EU",OR('Audit Plan'!$B$11="GCC and EU",'Audit Plan'!$B$11="EU only")))),"Not in scope",IF(F57="","Not yet tested",IF(OR(LEFT(F57,1)="P",LEFT(F57,1)="I"),IF(H57="","Raise a finding","Finding "&amp;H57),IF(LEFT(F57,1)="N","Not tested: give reason","Done"))))</f>
        <v>Not yet tested</v>
      </c>
    </row>
    <row r="58" customFormat="false" ht="23.85" hidden="false" customHeight="false" outlineLevel="0" collapsed="false">
      <c r="A58" s="52" t="s">
        <v>537</v>
      </c>
      <c r="B58" s="6" t="s">
        <v>568</v>
      </c>
      <c r="C58" s="6" t="s">
        <v>552</v>
      </c>
      <c r="D58" s="6" t="s">
        <v>569</v>
      </c>
      <c r="E58" s="6" t="s">
        <v>398</v>
      </c>
      <c r="F58" s="30"/>
      <c r="G58" s="30"/>
      <c r="H58" s="30"/>
      <c r="I58" s="30"/>
      <c r="J58" s="45" t="str">
        <f aca="false">IF(NOT(OR(A58="All",AND(A58="GCC",OR('Audit Plan'!$B$11="GCC and EU",'Audit Plan'!$B$11="GCC only")),AND(A58="EU",OR('Audit Plan'!$B$11="GCC and EU",'Audit Plan'!$B$11="EU only")))),"Not in scope",IF(F58="","Not yet tested",IF(OR(LEFT(F58,1)="P",LEFT(F58,1)="I"),IF(H58="","Raise a finding","Finding "&amp;H58),IF(LEFT(F58,1)="N","Not tested: give reason","Done"))))</f>
        <v>Not yet tested</v>
      </c>
    </row>
    <row r="59" customFormat="false" ht="23.85" hidden="false" customHeight="false" outlineLevel="0" collapsed="false">
      <c r="A59" s="52" t="s">
        <v>537</v>
      </c>
      <c r="B59" s="6" t="s">
        <v>570</v>
      </c>
      <c r="C59" s="6" t="s">
        <v>552</v>
      </c>
      <c r="D59" s="6" t="s">
        <v>571</v>
      </c>
      <c r="E59" s="6" t="s">
        <v>381</v>
      </c>
      <c r="F59" s="30"/>
      <c r="G59" s="30"/>
      <c r="H59" s="30"/>
      <c r="I59" s="30"/>
      <c r="J59" s="45" t="str">
        <f aca="false">IF(NOT(OR(A59="All",AND(A59="GCC",OR('Audit Plan'!$B$11="GCC and EU",'Audit Plan'!$B$11="GCC only")),AND(A59="EU",OR('Audit Plan'!$B$11="GCC and EU",'Audit Plan'!$B$11="EU only")))),"Not in scope",IF(F59="","Not yet tested",IF(OR(LEFT(F59,1)="P",LEFT(F59,1)="I"),IF(H59="","Raise a finding","Finding "&amp;H59),IF(LEFT(F59,1)="N","Not tested: give reason","Done"))))</f>
        <v>Not yet tested</v>
      </c>
    </row>
    <row r="60" customFormat="false" ht="15" hidden="false" customHeight="false" outlineLevel="0" collapsed="false">
      <c r="A60" s="52" t="s">
        <v>537</v>
      </c>
      <c r="B60" s="6" t="s">
        <v>487</v>
      </c>
      <c r="C60" s="6" t="s">
        <v>572</v>
      </c>
      <c r="D60" s="6" t="s">
        <v>573</v>
      </c>
      <c r="E60" s="6" t="s">
        <v>320</v>
      </c>
      <c r="F60" s="30"/>
      <c r="G60" s="30"/>
      <c r="H60" s="30"/>
      <c r="I60" s="30"/>
      <c r="J60" s="45" t="str">
        <f aca="false">IF(NOT(OR(A60="All",AND(A60="GCC",OR('Audit Plan'!$B$11="GCC and EU",'Audit Plan'!$B$11="GCC only")),AND(A60="EU",OR('Audit Plan'!$B$11="GCC and EU",'Audit Plan'!$B$11="EU only")))),"Not in scope",IF(F60="","Not yet tested",IF(OR(LEFT(F60,1)="P",LEFT(F60,1)="I"),IF(H60="","Raise a finding","Finding "&amp;H60),IF(LEFT(F60,1)="N","Not tested: give reason","Done"))))</f>
        <v>Not yet tested</v>
      </c>
    </row>
    <row r="61" customFormat="false" ht="15" hidden="false" customHeight="false" outlineLevel="0" collapsed="false">
      <c r="A61" s="52" t="s">
        <v>537</v>
      </c>
      <c r="B61" s="6" t="s">
        <v>490</v>
      </c>
      <c r="C61" s="6" t="s">
        <v>572</v>
      </c>
      <c r="D61" s="6" t="s">
        <v>574</v>
      </c>
      <c r="E61" s="6" t="s">
        <v>320</v>
      </c>
      <c r="F61" s="30"/>
      <c r="G61" s="30"/>
      <c r="H61" s="30"/>
      <c r="I61" s="30"/>
      <c r="J61" s="45" t="str">
        <f aca="false">IF(NOT(OR(A61="All",AND(A61="GCC",OR('Audit Plan'!$B$11="GCC and EU",'Audit Plan'!$B$11="GCC only")),AND(A61="EU",OR('Audit Plan'!$B$11="GCC and EU",'Audit Plan'!$B$11="EU only")))),"Not in scope",IF(F61="","Not yet tested",IF(OR(LEFT(F61,1)="P",LEFT(F61,1)="I"),IF(H61="","Raise a finding","Finding "&amp;H61),IF(LEFT(F61,1)="N","Not tested: give reason","Done"))))</f>
        <v>Not yet tested</v>
      </c>
    </row>
    <row r="62" customFormat="false" ht="15" hidden="false" customHeight="false" outlineLevel="0" collapsed="false">
      <c r="A62" s="52" t="s">
        <v>537</v>
      </c>
      <c r="B62" s="6" t="s">
        <v>492</v>
      </c>
      <c r="C62" s="6" t="s">
        <v>572</v>
      </c>
      <c r="D62" s="6" t="s">
        <v>575</v>
      </c>
      <c r="E62" s="6" t="s">
        <v>271</v>
      </c>
      <c r="F62" s="30"/>
      <c r="G62" s="30"/>
      <c r="H62" s="30"/>
      <c r="I62" s="30"/>
      <c r="J62" s="45" t="str">
        <f aca="false">IF(NOT(OR(A62="All",AND(A62="GCC",OR('Audit Plan'!$B$11="GCC and EU",'Audit Plan'!$B$11="GCC only")),AND(A62="EU",OR('Audit Plan'!$B$11="GCC and EU",'Audit Plan'!$B$11="EU only")))),"Not in scope",IF(F62="","Not yet tested",IF(OR(LEFT(F62,1)="P",LEFT(F62,1)="I"),IF(H62="","Raise a finding","Finding "&amp;H62),IF(LEFT(F62,1)="N","Not tested: give reason","Done"))))</f>
        <v>Not yet tested</v>
      </c>
    </row>
    <row r="63" customFormat="false" ht="23.85" hidden="false" customHeight="false" outlineLevel="0" collapsed="false">
      <c r="A63" s="52" t="s">
        <v>537</v>
      </c>
      <c r="B63" s="6" t="s">
        <v>576</v>
      </c>
      <c r="C63" s="6" t="s">
        <v>572</v>
      </c>
      <c r="D63" s="6" t="s">
        <v>577</v>
      </c>
      <c r="E63" s="6" t="s">
        <v>558</v>
      </c>
      <c r="F63" s="30"/>
      <c r="G63" s="30"/>
      <c r="H63" s="30"/>
      <c r="I63" s="30"/>
      <c r="J63" s="45" t="str">
        <f aca="false">IF(NOT(OR(A63="All",AND(A63="GCC",OR('Audit Plan'!$B$11="GCC and EU",'Audit Plan'!$B$11="GCC only")),AND(A63="EU",OR('Audit Plan'!$B$11="GCC and EU",'Audit Plan'!$B$11="EU only")))),"Not in scope",IF(F63="","Not yet tested",IF(OR(LEFT(F63,1)="P",LEFT(F63,1)="I"),IF(H63="","Raise a finding","Finding "&amp;H63),IF(LEFT(F63,1)="N","Not tested: give reason","Done"))))</f>
        <v>Not yet tested</v>
      </c>
    </row>
    <row r="64" customFormat="false" ht="15" hidden="false" customHeight="false" outlineLevel="0" collapsed="false">
      <c r="A64" s="52" t="s">
        <v>537</v>
      </c>
      <c r="B64" s="6" t="s">
        <v>578</v>
      </c>
      <c r="C64" s="6" t="s">
        <v>572</v>
      </c>
      <c r="D64" s="6" t="s">
        <v>579</v>
      </c>
      <c r="E64" s="6" t="s">
        <v>403</v>
      </c>
      <c r="F64" s="30"/>
      <c r="G64" s="30"/>
      <c r="H64" s="30"/>
      <c r="I64" s="30"/>
      <c r="J64" s="45" t="str">
        <f aca="false">IF(NOT(OR(A64="All",AND(A64="GCC",OR('Audit Plan'!$B$11="GCC and EU",'Audit Plan'!$B$11="GCC only")),AND(A64="EU",OR('Audit Plan'!$B$11="GCC and EU",'Audit Plan'!$B$11="EU only")))),"Not in scope",IF(F64="","Not yet tested",IF(OR(LEFT(F64,1)="P",LEFT(F64,1)="I"),IF(H64="","Raise a finding","Finding "&amp;H64),IF(LEFT(F64,1)="N","Not tested: give reason","Done"))))</f>
        <v>Not yet tested</v>
      </c>
    </row>
    <row r="65" customFormat="false" ht="15" hidden="false" customHeight="false" outlineLevel="0" collapsed="false">
      <c r="A65" s="52" t="s">
        <v>537</v>
      </c>
      <c r="B65" s="6" t="s">
        <v>580</v>
      </c>
      <c r="C65" s="6" t="s">
        <v>572</v>
      </c>
      <c r="D65" s="6" t="s">
        <v>581</v>
      </c>
      <c r="E65" s="6" t="s">
        <v>419</v>
      </c>
      <c r="F65" s="30"/>
      <c r="G65" s="30"/>
      <c r="H65" s="30"/>
      <c r="I65" s="30"/>
      <c r="J65" s="45" t="str">
        <f aca="false">IF(NOT(OR(A65="All",AND(A65="GCC",OR('Audit Plan'!$B$11="GCC and EU",'Audit Plan'!$B$11="GCC only")),AND(A65="EU",OR('Audit Plan'!$B$11="GCC and EU",'Audit Plan'!$B$11="EU only")))),"Not in scope",IF(F65="","Not yet tested",IF(OR(LEFT(F65,1)="P",LEFT(F65,1)="I"),IF(H65="","Raise a finding","Finding "&amp;H65),IF(LEFT(F65,1)="N","Not tested: give reason","Done"))))</f>
        <v>Not yet tested</v>
      </c>
    </row>
    <row r="66" customFormat="false" ht="15" hidden="false" customHeight="false" outlineLevel="0" collapsed="false">
      <c r="A66" s="52" t="s">
        <v>537</v>
      </c>
      <c r="B66" s="6" t="s">
        <v>582</v>
      </c>
      <c r="C66" s="6" t="s">
        <v>572</v>
      </c>
      <c r="D66" s="6" t="s">
        <v>583</v>
      </c>
      <c r="E66" s="6" t="s">
        <v>381</v>
      </c>
      <c r="F66" s="30"/>
      <c r="G66" s="30"/>
      <c r="H66" s="30"/>
      <c r="I66" s="30"/>
      <c r="J66" s="45" t="str">
        <f aca="false">IF(NOT(OR(A66="All",AND(A66="GCC",OR('Audit Plan'!$B$11="GCC and EU",'Audit Plan'!$B$11="GCC only")),AND(A66="EU",OR('Audit Plan'!$B$11="GCC and EU",'Audit Plan'!$B$11="EU only")))),"Not in scope",IF(F66="","Not yet tested",IF(OR(LEFT(F66,1)="P",LEFT(F66,1)="I"),IF(H66="","Raise a finding","Finding "&amp;H66),IF(LEFT(F66,1)="N","Not tested: give reason","Done"))))</f>
        <v>Not yet tested</v>
      </c>
    </row>
    <row r="67" customFormat="false" ht="15" hidden="false" customHeight="false" outlineLevel="0" collapsed="false">
      <c r="A67" s="52" t="s">
        <v>537</v>
      </c>
      <c r="B67" s="6" t="s">
        <v>495</v>
      </c>
      <c r="C67" s="6" t="s">
        <v>584</v>
      </c>
      <c r="D67" s="6" t="s">
        <v>585</v>
      </c>
      <c r="E67" s="6" t="s">
        <v>271</v>
      </c>
      <c r="F67" s="30"/>
      <c r="G67" s="30"/>
      <c r="H67" s="30"/>
      <c r="I67" s="30"/>
      <c r="J67" s="45" t="str">
        <f aca="false">IF(NOT(OR(A67="All",AND(A67="GCC",OR('Audit Plan'!$B$11="GCC and EU",'Audit Plan'!$B$11="GCC only")),AND(A67="EU",OR('Audit Plan'!$B$11="GCC and EU",'Audit Plan'!$B$11="EU only")))),"Not in scope",IF(F67="","Not yet tested",IF(OR(LEFT(F67,1)="P",LEFT(F67,1)="I"),IF(H67="","Raise a finding","Finding "&amp;H67),IF(LEFT(F67,1)="N","Not tested: give reason","Done"))))</f>
        <v>Not yet tested</v>
      </c>
    </row>
    <row r="68" customFormat="false" ht="23.85" hidden="false" customHeight="false" outlineLevel="0" collapsed="false">
      <c r="A68" s="52" t="s">
        <v>537</v>
      </c>
      <c r="B68" s="6" t="s">
        <v>498</v>
      </c>
      <c r="C68" s="6" t="s">
        <v>584</v>
      </c>
      <c r="D68" s="6" t="s">
        <v>586</v>
      </c>
      <c r="E68" s="6" t="s">
        <v>587</v>
      </c>
      <c r="F68" s="30"/>
      <c r="G68" s="30"/>
      <c r="H68" s="30"/>
      <c r="I68" s="30"/>
      <c r="J68" s="45" t="str">
        <f aca="false">IF(NOT(OR(A68="All",AND(A68="GCC",OR('Audit Plan'!$B$11="GCC and EU",'Audit Plan'!$B$11="GCC only")),AND(A68="EU",OR('Audit Plan'!$B$11="GCC and EU",'Audit Plan'!$B$11="EU only")))),"Not in scope",IF(F68="","Not yet tested",IF(OR(LEFT(F68,1)="P",LEFT(F68,1)="I"),IF(H68="","Raise a finding","Finding "&amp;H68),IF(LEFT(F68,1)="N","Not tested: give reason","Done"))))</f>
        <v>Not yet tested</v>
      </c>
    </row>
    <row r="69" customFormat="false" ht="15" hidden="false" customHeight="false" outlineLevel="0" collapsed="false">
      <c r="A69" s="52" t="s">
        <v>537</v>
      </c>
      <c r="B69" s="6" t="s">
        <v>500</v>
      </c>
      <c r="C69" s="6" t="s">
        <v>584</v>
      </c>
      <c r="D69" s="6" t="s">
        <v>588</v>
      </c>
      <c r="E69" s="6" t="s">
        <v>292</v>
      </c>
      <c r="F69" s="30"/>
      <c r="G69" s="30"/>
      <c r="H69" s="30"/>
      <c r="I69" s="30"/>
      <c r="J69" s="45" t="str">
        <f aca="false">IF(NOT(OR(A69="All",AND(A69="GCC",OR('Audit Plan'!$B$11="GCC and EU",'Audit Plan'!$B$11="GCC only")),AND(A69="EU",OR('Audit Plan'!$B$11="GCC and EU",'Audit Plan'!$B$11="EU only")))),"Not in scope",IF(F69="","Not yet tested",IF(OR(LEFT(F69,1)="P",LEFT(F69,1)="I"),IF(H69="","Raise a finding","Finding "&amp;H69),IF(LEFT(F69,1)="N","Not tested: give reason","Done"))))</f>
        <v>Not yet tested</v>
      </c>
    </row>
    <row r="70" customFormat="false" ht="23.85" hidden="false" customHeight="false" outlineLevel="0" collapsed="false">
      <c r="A70" s="52" t="s">
        <v>537</v>
      </c>
      <c r="B70" s="6" t="s">
        <v>589</v>
      </c>
      <c r="C70" s="6" t="s">
        <v>584</v>
      </c>
      <c r="D70" s="6" t="s">
        <v>590</v>
      </c>
      <c r="E70" s="6" t="s">
        <v>591</v>
      </c>
      <c r="F70" s="30"/>
      <c r="G70" s="30"/>
      <c r="H70" s="30"/>
      <c r="I70" s="30"/>
      <c r="J70" s="45" t="str">
        <f aca="false">IF(NOT(OR(A70="All",AND(A70="GCC",OR('Audit Plan'!$B$11="GCC and EU",'Audit Plan'!$B$11="GCC only")),AND(A70="EU",OR('Audit Plan'!$B$11="GCC and EU",'Audit Plan'!$B$11="EU only")))),"Not in scope",IF(F70="","Not yet tested",IF(OR(LEFT(F70,1)="P",LEFT(F70,1)="I"),IF(H70="","Raise a finding","Finding "&amp;H70),IF(LEFT(F70,1)="N","Not tested: give reason","Done"))))</f>
        <v>Not yet tested</v>
      </c>
    </row>
    <row r="71" customFormat="false" ht="15" hidden="false" customHeight="false" outlineLevel="0" collapsed="false">
      <c r="A71" s="52" t="s">
        <v>537</v>
      </c>
      <c r="B71" s="6" t="s">
        <v>592</v>
      </c>
      <c r="C71" s="6" t="s">
        <v>584</v>
      </c>
      <c r="D71" s="6" t="s">
        <v>593</v>
      </c>
      <c r="E71" s="6" t="s">
        <v>235</v>
      </c>
      <c r="F71" s="30"/>
      <c r="G71" s="30"/>
      <c r="H71" s="30"/>
      <c r="I71" s="30"/>
      <c r="J71" s="45" t="str">
        <f aca="false">IF(NOT(OR(A71="All",AND(A71="GCC",OR('Audit Plan'!$B$11="GCC and EU",'Audit Plan'!$B$11="GCC only")),AND(A71="EU",OR('Audit Plan'!$B$11="GCC and EU",'Audit Plan'!$B$11="EU only")))),"Not in scope",IF(F71="","Not yet tested",IF(OR(LEFT(F71,1)="P",LEFT(F71,1)="I"),IF(H71="","Raise a finding","Finding "&amp;H71),IF(LEFT(F71,1)="N","Not tested: give reason","Done"))))</f>
        <v>Not yet tested</v>
      </c>
    </row>
    <row r="72" customFormat="false" ht="15" hidden="false" customHeight="false" outlineLevel="0" collapsed="false">
      <c r="A72" s="52" t="s">
        <v>537</v>
      </c>
      <c r="B72" s="6" t="s">
        <v>502</v>
      </c>
      <c r="C72" s="6" t="s">
        <v>594</v>
      </c>
      <c r="D72" s="6" t="s">
        <v>595</v>
      </c>
      <c r="E72" s="6" t="s">
        <v>403</v>
      </c>
      <c r="F72" s="30"/>
      <c r="G72" s="30"/>
      <c r="H72" s="30"/>
      <c r="I72" s="30"/>
      <c r="J72" s="45" t="str">
        <f aca="false">IF(NOT(OR(A72="All",AND(A72="GCC",OR('Audit Plan'!$B$11="GCC and EU",'Audit Plan'!$B$11="GCC only")),AND(A72="EU",OR('Audit Plan'!$B$11="GCC and EU",'Audit Plan'!$B$11="EU only")))),"Not in scope",IF(F72="","Not yet tested",IF(OR(LEFT(F72,1)="P",LEFT(F72,1)="I"),IF(H72="","Raise a finding","Finding "&amp;H72),IF(LEFT(F72,1)="N","Not tested: give reason","Done"))))</f>
        <v>Not yet tested</v>
      </c>
    </row>
    <row r="73" customFormat="false" ht="15" hidden="false" customHeight="false" outlineLevel="0" collapsed="false">
      <c r="A73" s="52" t="s">
        <v>537</v>
      </c>
      <c r="B73" s="6" t="s">
        <v>505</v>
      </c>
      <c r="C73" s="6" t="s">
        <v>594</v>
      </c>
      <c r="D73" s="6" t="s">
        <v>596</v>
      </c>
      <c r="E73" s="6" t="s">
        <v>403</v>
      </c>
      <c r="F73" s="30"/>
      <c r="G73" s="30"/>
      <c r="H73" s="30"/>
      <c r="I73" s="30"/>
      <c r="J73" s="45" t="str">
        <f aca="false">IF(NOT(OR(A73="All",AND(A73="GCC",OR('Audit Plan'!$B$11="GCC and EU",'Audit Plan'!$B$11="GCC only")),AND(A73="EU",OR('Audit Plan'!$B$11="GCC and EU",'Audit Plan'!$B$11="EU only")))),"Not in scope",IF(F73="","Not yet tested",IF(OR(LEFT(F73,1)="P",LEFT(F73,1)="I"),IF(H73="","Raise a finding","Finding "&amp;H73),IF(LEFT(F73,1)="N","Not tested: give reason","Done"))))</f>
        <v>Not yet tested</v>
      </c>
    </row>
    <row r="74" customFormat="false" ht="15" hidden="false" customHeight="false" outlineLevel="0" collapsed="false">
      <c r="A74" s="52" t="s">
        <v>537</v>
      </c>
      <c r="B74" s="6" t="s">
        <v>507</v>
      </c>
      <c r="C74" s="6" t="s">
        <v>594</v>
      </c>
      <c r="D74" s="6" t="s">
        <v>597</v>
      </c>
      <c r="E74" s="6" t="s">
        <v>403</v>
      </c>
      <c r="F74" s="30"/>
      <c r="G74" s="30"/>
      <c r="H74" s="30"/>
      <c r="I74" s="30"/>
      <c r="J74" s="45" t="str">
        <f aca="false">IF(NOT(OR(A74="All",AND(A74="GCC",OR('Audit Plan'!$B$11="GCC and EU",'Audit Plan'!$B$11="GCC only")),AND(A74="EU",OR('Audit Plan'!$B$11="GCC and EU",'Audit Plan'!$B$11="EU only")))),"Not in scope",IF(F74="","Not yet tested",IF(OR(LEFT(F74,1)="P",LEFT(F74,1)="I"),IF(H74="","Raise a finding","Finding "&amp;H74),IF(LEFT(F74,1)="N","Not tested: give reason","Done"))))</f>
        <v>Not yet tested</v>
      </c>
    </row>
    <row r="75" customFormat="false" ht="15" hidden="false" customHeight="false" outlineLevel="0" collapsed="false">
      <c r="A75" s="52" t="s">
        <v>537</v>
      </c>
      <c r="B75" s="6" t="s">
        <v>509</v>
      </c>
      <c r="C75" s="6" t="s">
        <v>594</v>
      </c>
      <c r="D75" s="6" t="s">
        <v>598</v>
      </c>
      <c r="E75" s="6" t="s">
        <v>271</v>
      </c>
      <c r="F75" s="30"/>
      <c r="G75" s="30"/>
      <c r="H75" s="30"/>
      <c r="I75" s="30"/>
      <c r="J75" s="45" t="str">
        <f aca="false">IF(NOT(OR(A75="All",AND(A75="GCC",OR('Audit Plan'!$B$11="GCC and EU",'Audit Plan'!$B$11="GCC only")),AND(A75="EU",OR('Audit Plan'!$B$11="GCC and EU",'Audit Plan'!$B$11="EU only")))),"Not in scope",IF(F75="","Not yet tested",IF(OR(LEFT(F75,1)="P",LEFT(F75,1)="I"),IF(H75="","Raise a finding","Finding "&amp;H75),IF(LEFT(F75,1)="N","Not tested: give reason","Done"))))</f>
        <v>Not yet tested</v>
      </c>
    </row>
    <row r="76" customFormat="false" ht="15" hidden="false" customHeight="false" outlineLevel="0" collapsed="false">
      <c r="A76" s="52" t="s">
        <v>537</v>
      </c>
      <c r="B76" s="6" t="s">
        <v>514</v>
      </c>
      <c r="C76" s="6" t="s">
        <v>599</v>
      </c>
      <c r="D76" s="6" t="s">
        <v>516</v>
      </c>
      <c r="E76" s="6" t="s">
        <v>413</v>
      </c>
      <c r="F76" s="30"/>
      <c r="G76" s="30"/>
      <c r="H76" s="30"/>
      <c r="I76" s="30"/>
      <c r="J76" s="45" t="str">
        <f aca="false">IF(NOT(OR(A76="All",AND(A76="GCC",OR('Audit Plan'!$B$11="GCC and EU",'Audit Plan'!$B$11="GCC only")),AND(A76="EU",OR('Audit Plan'!$B$11="GCC and EU",'Audit Plan'!$B$11="EU only")))),"Not in scope",IF(F76="","Not yet tested",IF(OR(LEFT(F76,1)="P",LEFT(F76,1)="I"),IF(H76="","Raise a finding","Finding "&amp;H76),IF(LEFT(F76,1)="N","Not tested: give reason","Done"))))</f>
        <v>Not yet tested</v>
      </c>
    </row>
    <row r="77" customFormat="false" ht="15" hidden="false" customHeight="false" outlineLevel="0" collapsed="false">
      <c r="A77" s="52" t="s">
        <v>537</v>
      </c>
      <c r="B77" s="6" t="s">
        <v>517</v>
      </c>
      <c r="C77" s="6" t="s">
        <v>599</v>
      </c>
      <c r="D77" s="6" t="s">
        <v>600</v>
      </c>
      <c r="E77" s="6" t="s">
        <v>413</v>
      </c>
      <c r="F77" s="30"/>
      <c r="G77" s="30"/>
      <c r="H77" s="30"/>
      <c r="I77" s="30"/>
      <c r="J77" s="45" t="str">
        <f aca="false">IF(NOT(OR(A77="All",AND(A77="GCC",OR('Audit Plan'!$B$11="GCC and EU",'Audit Plan'!$B$11="GCC only")),AND(A77="EU",OR('Audit Plan'!$B$11="GCC and EU",'Audit Plan'!$B$11="EU only")))),"Not in scope",IF(F77="","Not yet tested",IF(OR(LEFT(F77,1)="P",LEFT(F77,1)="I"),IF(H77="","Raise a finding","Finding "&amp;H77),IF(LEFT(F77,1)="N","Not tested: give reason","Done"))))</f>
        <v>Not yet tested</v>
      </c>
    </row>
    <row r="78" customFormat="false" ht="15" hidden="false" customHeight="false" outlineLevel="0" collapsed="false">
      <c r="A78" s="52" t="s">
        <v>537</v>
      </c>
      <c r="B78" s="6" t="s">
        <v>519</v>
      </c>
      <c r="C78" s="6" t="s">
        <v>599</v>
      </c>
      <c r="D78" s="6" t="s">
        <v>601</v>
      </c>
      <c r="E78" s="6" t="s">
        <v>413</v>
      </c>
      <c r="F78" s="30"/>
      <c r="G78" s="30"/>
      <c r="H78" s="30"/>
      <c r="I78" s="30"/>
      <c r="J78" s="45" t="str">
        <f aca="false">IF(NOT(OR(A78="All",AND(A78="GCC",OR('Audit Plan'!$B$11="GCC and EU",'Audit Plan'!$B$11="GCC only")),AND(A78="EU",OR('Audit Plan'!$B$11="GCC and EU",'Audit Plan'!$B$11="EU only")))),"Not in scope",IF(F78="","Not yet tested",IF(OR(LEFT(F78,1)="P",LEFT(F78,1)="I"),IF(H78="","Raise a finding","Finding "&amp;H78),IF(LEFT(F78,1)="N","Not tested: give reason","Done"))))</f>
        <v>Not yet tested</v>
      </c>
    </row>
    <row r="79" customFormat="false" ht="15" hidden="false" customHeight="false" outlineLevel="0" collapsed="false">
      <c r="A79" s="52" t="s">
        <v>537</v>
      </c>
      <c r="B79" s="6" t="s">
        <v>521</v>
      </c>
      <c r="C79" s="6" t="s">
        <v>599</v>
      </c>
      <c r="D79" s="6" t="s">
        <v>520</v>
      </c>
      <c r="E79" s="6" t="s">
        <v>413</v>
      </c>
      <c r="F79" s="30"/>
      <c r="G79" s="30"/>
      <c r="H79" s="30"/>
      <c r="I79" s="30"/>
      <c r="J79" s="45" t="str">
        <f aca="false">IF(NOT(OR(A79="All",AND(A79="GCC",OR('Audit Plan'!$B$11="GCC and EU",'Audit Plan'!$B$11="GCC only")),AND(A79="EU",OR('Audit Plan'!$B$11="GCC and EU",'Audit Plan'!$B$11="EU only")))),"Not in scope",IF(F79="","Not yet tested",IF(OR(LEFT(F79,1)="P",LEFT(F79,1)="I"),IF(H79="","Raise a finding","Finding "&amp;H79),IF(LEFT(F79,1)="N","Not tested: give reason","Done"))))</f>
        <v>Not yet tested</v>
      </c>
    </row>
    <row r="80" customFormat="false" ht="15" hidden="false" customHeight="false" outlineLevel="0" collapsed="false">
      <c r="A80" s="52" t="s">
        <v>537</v>
      </c>
      <c r="B80" s="6" t="s">
        <v>602</v>
      </c>
      <c r="C80" s="6" t="s">
        <v>599</v>
      </c>
      <c r="D80" s="6" t="s">
        <v>603</v>
      </c>
      <c r="E80" s="6" t="s">
        <v>413</v>
      </c>
      <c r="F80" s="30"/>
      <c r="G80" s="30"/>
      <c r="H80" s="30"/>
      <c r="I80" s="30"/>
      <c r="J80" s="45" t="str">
        <f aca="false">IF(NOT(OR(A80="All",AND(A80="GCC",OR('Audit Plan'!$B$11="GCC and EU",'Audit Plan'!$B$11="GCC only")),AND(A80="EU",OR('Audit Plan'!$B$11="GCC and EU",'Audit Plan'!$B$11="EU only")))),"Not in scope",IF(F80="","Not yet tested",IF(OR(LEFT(F80,1)="P",LEFT(F80,1)="I"),IF(H80="","Raise a finding","Finding "&amp;H80),IF(LEFT(F80,1)="N","Not tested: give reason","Done"))))</f>
        <v>Not yet tested</v>
      </c>
    </row>
    <row r="81" customFormat="false" ht="15" hidden="false" customHeight="false" outlineLevel="0" collapsed="false">
      <c r="A81" s="52" t="s">
        <v>537</v>
      </c>
      <c r="B81" s="6" t="s">
        <v>523</v>
      </c>
      <c r="C81" s="6" t="s">
        <v>604</v>
      </c>
      <c r="D81" s="6" t="s">
        <v>605</v>
      </c>
      <c r="E81" s="6" t="s">
        <v>277</v>
      </c>
      <c r="F81" s="30"/>
      <c r="G81" s="30"/>
      <c r="H81" s="30"/>
      <c r="I81" s="30"/>
      <c r="J81" s="45" t="str">
        <f aca="false">IF(NOT(OR(A81="All",AND(A81="GCC",OR('Audit Plan'!$B$11="GCC and EU",'Audit Plan'!$B$11="GCC only")),AND(A81="EU",OR('Audit Plan'!$B$11="GCC and EU",'Audit Plan'!$B$11="EU only")))),"Not in scope",IF(F81="","Not yet tested",IF(OR(LEFT(F81,1)="P",LEFT(F81,1)="I"),IF(H81="","Raise a finding","Finding "&amp;H81),IF(LEFT(F81,1)="N","Not tested: give reason","Done"))))</f>
        <v>Not yet tested</v>
      </c>
    </row>
    <row r="82" customFormat="false" ht="15" hidden="false" customHeight="false" outlineLevel="0" collapsed="false">
      <c r="A82" s="52" t="s">
        <v>537</v>
      </c>
      <c r="B82" s="6" t="s">
        <v>526</v>
      </c>
      <c r="C82" s="6" t="s">
        <v>604</v>
      </c>
      <c r="D82" s="6" t="s">
        <v>606</v>
      </c>
      <c r="E82" s="6" t="s">
        <v>277</v>
      </c>
      <c r="F82" s="30"/>
      <c r="G82" s="30"/>
      <c r="H82" s="30"/>
      <c r="I82" s="30"/>
      <c r="J82" s="45" t="str">
        <f aca="false">IF(NOT(OR(A82="All",AND(A82="GCC",OR('Audit Plan'!$B$11="GCC and EU",'Audit Plan'!$B$11="GCC only")),AND(A82="EU",OR('Audit Plan'!$B$11="GCC and EU",'Audit Plan'!$B$11="EU only")))),"Not in scope",IF(F82="","Not yet tested",IF(OR(LEFT(F82,1)="P",LEFT(F82,1)="I"),IF(H82="","Raise a finding","Finding "&amp;H82),IF(LEFT(F82,1)="N","Not tested: give reason","Done"))))</f>
        <v>Not yet tested</v>
      </c>
    </row>
    <row r="83" customFormat="false" ht="15" hidden="false" customHeight="false" outlineLevel="0" collapsed="false">
      <c r="A83" s="52" t="s">
        <v>537</v>
      </c>
      <c r="B83" s="6" t="s">
        <v>528</v>
      </c>
      <c r="C83" s="6" t="s">
        <v>604</v>
      </c>
      <c r="D83" s="6" t="s">
        <v>607</v>
      </c>
      <c r="E83" s="6" t="s">
        <v>277</v>
      </c>
      <c r="F83" s="30"/>
      <c r="G83" s="30"/>
      <c r="H83" s="30"/>
      <c r="I83" s="30"/>
      <c r="J83" s="45" t="str">
        <f aca="false">IF(NOT(OR(A83="All",AND(A83="GCC",OR('Audit Plan'!$B$11="GCC and EU",'Audit Plan'!$B$11="GCC only")),AND(A83="EU",OR('Audit Plan'!$B$11="GCC and EU",'Audit Plan'!$B$11="EU only")))),"Not in scope",IF(F83="","Not yet tested",IF(OR(LEFT(F83,1)="P",LEFT(F83,1)="I"),IF(H83="","Raise a finding","Finding "&amp;H83),IF(LEFT(F83,1)="N","Not tested: give reason","Done"))))</f>
        <v>Not yet tested</v>
      </c>
    </row>
    <row r="84" customFormat="false" ht="15" hidden="false" customHeight="false" outlineLevel="0" collapsed="false">
      <c r="A84" s="52" t="s">
        <v>537</v>
      </c>
      <c r="B84" s="6" t="s">
        <v>530</v>
      </c>
      <c r="C84" s="6" t="s">
        <v>604</v>
      </c>
      <c r="D84" s="6" t="s">
        <v>608</v>
      </c>
      <c r="E84" s="6" t="s">
        <v>277</v>
      </c>
      <c r="F84" s="30"/>
      <c r="G84" s="30"/>
      <c r="H84" s="30"/>
      <c r="I84" s="30"/>
      <c r="J84" s="45" t="str">
        <f aca="false">IF(NOT(OR(A84="All",AND(A84="GCC",OR('Audit Plan'!$B$11="GCC and EU",'Audit Plan'!$B$11="GCC only")),AND(A84="EU",OR('Audit Plan'!$B$11="GCC and EU",'Audit Plan'!$B$11="EU only")))),"Not in scope",IF(F84="","Not yet tested",IF(OR(LEFT(F84,1)="P",LEFT(F84,1)="I"),IF(H84="","Raise a finding","Finding "&amp;H84),IF(LEFT(F84,1)="N","Not tested: give reason","Done"))))</f>
        <v>Not yet tested</v>
      </c>
    </row>
    <row r="85" customFormat="false" ht="15" hidden="false" customHeight="false" outlineLevel="0" collapsed="false">
      <c r="A85" s="52" t="s">
        <v>537</v>
      </c>
      <c r="B85" s="6" t="s">
        <v>532</v>
      </c>
      <c r="C85" s="6" t="s">
        <v>524</v>
      </c>
      <c r="D85" s="6" t="s">
        <v>609</v>
      </c>
      <c r="E85" s="6" t="s">
        <v>381</v>
      </c>
      <c r="F85" s="30"/>
      <c r="G85" s="30"/>
      <c r="H85" s="30"/>
      <c r="I85" s="30"/>
      <c r="J85" s="45" t="str">
        <f aca="false">IF(NOT(OR(A85="All",AND(A85="GCC",OR('Audit Plan'!$B$11="GCC and EU",'Audit Plan'!$B$11="GCC only")),AND(A85="EU",OR('Audit Plan'!$B$11="GCC and EU",'Audit Plan'!$B$11="EU only")))),"Not in scope",IF(F85="","Not yet tested",IF(OR(LEFT(F85,1)="P",LEFT(F85,1)="I"),IF(H85="","Raise a finding","Finding "&amp;H85),IF(LEFT(F85,1)="N","Not tested: give reason","Done"))))</f>
        <v>Not yet tested</v>
      </c>
    </row>
    <row r="86" customFormat="false" ht="15" hidden="false" customHeight="false" outlineLevel="0" collapsed="false">
      <c r="A86" s="52" t="s">
        <v>537</v>
      </c>
      <c r="B86" s="6" t="s">
        <v>535</v>
      </c>
      <c r="C86" s="6" t="s">
        <v>524</v>
      </c>
      <c r="D86" s="6" t="s">
        <v>610</v>
      </c>
      <c r="E86" s="6" t="s">
        <v>381</v>
      </c>
      <c r="F86" s="30"/>
      <c r="G86" s="30"/>
      <c r="H86" s="30"/>
      <c r="I86" s="30"/>
      <c r="J86" s="45" t="str">
        <f aca="false">IF(NOT(OR(A86="All",AND(A86="GCC",OR('Audit Plan'!$B$11="GCC and EU",'Audit Plan'!$B$11="GCC only")),AND(A86="EU",OR('Audit Plan'!$B$11="GCC and EU",'Audit Plan'!$B$11="EU only")))),"Not in scope",IF(F86="","Not yet tested",IF(OR(LEFT(F86,1)="P",LEFT(F86,1)="I"),IF(H86="","Raise a finding","Finding "&amp;H86),IF(LEFT(F86,1)="N","Not tested: give reason","Done"))))</f>
        <v>Not yet tested</v>
      </c>
    </row>
    <row r="87" customFormat="false" ht="15" hidden="false" customHeight="false" outlineLevel="0" collapsed="false">
      <c r="A87" s="52" t="s">
        <v>537</v>
      </c>
      <c r="B87" s="6" t="s">
        <v>611</v>
      </c>
      <c r="C87" s="6" t="s">
        <v>524</v>
      </c>
      <c r="D87" s="6" t="s">
        <v>612</v>
      </c>
      <c r="E87" s="6" t="s">
        <v>381</v>
      </c>
      <c r="F87" s="30"/>
      <c r="G87" s="30"/>
      <c r="H87" s="30"/>
      <c r="I87" s="30"/>
      <c r="J87" s="45" t="str">
        <f aca="false">IF(NOT(OR(A87="All",AND(A87="GCC",OR('Audit Plan'!$B$11="GCC and EU",'Audit Plan'!$B$11="GCC only")),AND(A87="EU",OR('Audit Plan'!$B$11="GCC and EU",'Audit Plan'!$B$11="EU only")))),"Not in scope",IF(F87="","Not yet tested",IF(OR(LEFT(F87,1)="P",LEFT(F87,1)="I"),IF(H87="","Raise a finding","Finding "&amp;H87),IF(LEFT(F87,1)="N","Not tested: give reason","Done"))))</f>
        <v>Not yet tested</v>
      </c>
    </row>
    <row r="88" customFormat="false" ht="15" hidden="false" customHeight="false" outlineLevel="0" collapsed="false">
      <c r="A88" s="52" t="s">
        <v>537</v>
      </c>
      <c r="B88" s="6" t="s">
        <v>613</v>
      </c>
      <c r="C88" s="6" t="s">
        <v>524</v>
      </c>
      <c r="D88" s="6" t="s">
        <v>614</v>
      </c>
      <c r="E88" s="6" t="s">
        <v>381</v>
      </c>
      <c r="F88" s="30"/>
      <c r="G88" s="30"/>
      <c r="H88" s="30"/>
      <c r="I88" s="30"/>
      <c r="J88" s="45" t="str">
        <f aca="false">IF(NOT(OR(A88="All",AND(A88="GCC",OR('Audit Plan'!$B$11="GCC and EU",'Audit Plan'!$B$11="GCC only")),AND(A88="EU",OR('Audit Plan'!$B$11="GCC and EU",'Audit Plan'!$B$11="EU only")))),"Not in scope",IF(F88="","Not yet tested",IF(OR(LEFT(F88,1)="P",LEFT(F88,1)="I"),IF(H88="","Raise a finding","Finding "&amp;H88),IF(LEFT(F88,1)="N","Not tested: give reason","Done"))))</f>
        <v>Not yet tested</v>
      </c>
    </row>
    <row r="89" customFormat="false" ht="15" hidden="false" customHeight="false" outlineLevel="0" collapsed="false">
      <c r="A89" s="52" t="s">
        <v>537</v>
      </c>
      <c r="B89" s="6" t="s">
        <v>615</v>
      </c>
      <c r="C89" s="6" t="s">
        <v>616</v>
      </c>
      <c r="D89" s="6" t="s">
        <v>534</v>
      </c>
      <c r="E89" s="6" t="s">
        <v>398</v>
      </c>
      <c r="F89" s="30"/>
      <c r="G89" s="30"/>
      <c r="H89" s="30"/>
      <c r="I89" s="30"/>
      <c r="J89" s="45" t="str">
        <f aca="false">IF(NOT(OR(A89="All",AND(A89="GCC",OR('Audit Plan'!$B$11="GCC and EU",'Audit Plan'!$B$11="GCC only")),AND(A89="EU",OR('Audit Plan'!$B$11="GCC and EU",'Audit Plan'!$B$11="EU only")))),"Not in scope",IF(F89="","Not yet tested",IF(OR(LEFT(F89,1)="P",LEFT(F89,1)="I"),IF(H89="","Raise a finding","Finding "&amp;H89),IF(LEFT(F89,1)="N","Not tested: give reason","Done"))))</f>
        <v>Not yet tested</v>
      </c>
    </row>
    <row r="90" customFormat="false" ht="15" hidden="false" customHeight="false" outlineLevel="0" collapsed="false">
      <c r="A90" s="52" t="s">
        <v>537</v>
      </c>
      <c r="B90" s="6" t="s">
        <v>617</v>
      </c>
      <c r="C90" s="6" t="s">
        <v>616</v>
      </c>
      <c r="D90" s="6" t="s">
        <v>618</v>
      </c>
      <c r="E90" s="6" t="s">
        <v>398</v>
      </c>
      <c r="F90" s="30"/>
      <c r="G90" s="30"/>
      <c r="H90" s="30"/>
      <c r="I90" s="30"/>
      <c r="J90" s="45" t="str">
        <f aca="false">IF(NOT(OR(A90="All",AND(A90="GCC",OR('Audit Plan'!$B$11="GCC and EU",'Audit Plan'!$B$11="GCC only")),AND(A90="EU",OR('Audit Plan'!$B$11="GCC and EU",'Audit Plan'!$B$11="EU only")))),"Not in scope",IF(F90="","Not yet tested",IF(OR(LEFT(F90,1)="P",LEFT(F90,1)="I"),IF(H90="","Raise a finding","Finding "&amp;H90),IF(LEFT(F90,1)="N","Not tested: give reason","Done"))))</f>
        <v>Not yet tested</v>
      </c>
    </row>
  </sheetData>
  <autoFilter ref="A4:J90"/>
  <conditionalFormatting sqref="F5:F90">
    <cfRule type="cellIs" priority="2" operator="equal" aboveAverage="0" equalAverage="0" bottom="0" percent="0" rank="0" text="" dxfId="13">
      <formula>"E - Effective"</formula>
    </cfRule>
    <cfRule type="cellIs" priority="3" operator="equal" aboveAverage="0" equalAverage="0" bottom="0" percent="0" rank="0" text="" dxfId="14">
      <formula>"P - Partially effective"</formula>
    </cfRule>
    <cfRule type="cellIs" priority="4" operator="equal" aboveAverage="0" equalAverage="0" bottom="0" percent="0" rank="0" text="" dxfId="15">
      <formula>"I - Ineffective"</formula>
    </cfRule>
    <cfRule type="cellIs" priority="5" operator="equal" aboveAverage="0" equalAverage="0" bottom="0" percent="0" rank="0" text="" dxfId="16">
      <formula>"N - Not tested"</formula>
    </cfRule>
  </conditionalFormatting>
  <conditionalFormatting sqref="J5:J90">
    <cfRule type="cellIs" priority="6" operator="equal" aboveAverage="0" equalAverage="0" bottom="0" percent="0" rank="0" text="" dxfId="22">
      <formula>"Not in scope"</formula>
    </cfRule>
    <cfRule type="cellIs" priority="7" operator="equal" aboveAverage="0" equalAverage="0" bottom="0" percent="0" rank="0" text="" dxfId="23">
      <formula>"Not yet tested"</formula>
    </cfRule>
    <cfRule type="cellIs" priority="8" operator="equal" aboveAverage="0" equalAverage="0" bottom="0" percent="0" rank="0" text="" dxfId="18">
      <formula>"Raise a finding"</formula>
    </cfRule>
    <cfRule type="cellIs" priority="9" operator="equal" aboveAverage="0" equalAverage="0" bottom="0" percent="0" rank="0" text="" dxfId="17">
      <formula>"Done"</formula>
    </cfRule>
    <cfRule type="cellIs" priority="10" operator="equal" aboveAverage="0" equalAverage="0" bottom="0" percent="0" rank="0" text="" dxfId="24">
      <formula>"Not tested: give reason"</formula>
    </cfRule>
    <cfRule type="expression" priority="11" aboveAverage="0" equalAverage="0" bottom="0" percent="0" rank="0" text="" dxfId="1">
      <formula>LEFT(J5,8)="Finding "</formula>
    </cfRule>
  </conditionalFormatting>
  <conditionalFormatting sqref="B5:E90">
    <cfRule type="expression" priority="12" aboveAverage="0" equalAverage="0" bottom="0" percent="0" rank="0" text="" dxfId="25">
      <formula>$J5="Not in scope"</formula>
    </cfRule>
  </conditionalFormatting>
  <dataValidations count="1">
    <dataValidation allowBlank="true" error="Choose a value from the list (edit the Lists sheet to change the options)." errorStyle="warning" operator="between" showDropDown="false" showErrorMessage="true" showInputMessage="false" sqref="F5:F90" type="list">
      <formula1>Lists!$A$2:$A$5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06000"/>
    <pageSetUpPr fitToPage="true"/>
  </sheetPr>
  <dimension ref="A1:M10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8"/>
    <col collapsed="false" customWidth="true" hidden="false" outlineLevel="0" max="3" min="3" style="0" width="15"/>
    <col collapsed="false" customWidth="true" hidden="false" outlineLevel="0" max="4" min="4" style="0" width="46"/>
    <col collapsed="false" customWidth="true" hidden="false" outlineLevel="0" max="5" min="5" style="0" width="22"/>
    <col collapsed="false" customWidth="true" hidden="false" outlineLevel="0" max="6" min="6" style="0" width="20"/>
    <col collapsed="false" customWidth="true" hidden="false" outlineLevel="0" max="7" min="7" style="0" width="18"/>
    <col collapsed="false" customWidth="true" hidden="false" outlineLevel="0" max="10" min="8" style="0" width="12"/>
    <col collapsed="false" customWidth="true" hidden="false" outlineLevel="0" max="11" min="11" style="0" width="24"/>
    <col collapsed="false" customWidth="true" hidden="false" outlineLevel="0" max="12" min="12" style="0" width="26"/>
    <col collapsed="false" customWidth="true" hidden="false" outlineLevel="0" max="13" min="13" style="0" width="16"/>
  </cols>
  <sheetData>
    <row r="1" customFormat="false" ht="30" hidden="false" customHeight="true" outlineLevel="0" collapsed="false">
      <c r="A1" s="53" t="s">
        <v>619</v>
      </c>
      <c r="B1" s="54"/>
      <c r="C1" s="54"/>
      <c r="D1" s="54"/>
      <c r="E1" s="54"/>
      <c r="F1" s="54"/>
      <c r="G1" s="54"/>
      <c r="H1" s="54"/>
      <c r="I1" s="54"/>
      <c r="J1" s="54"/>
      <c r="K1" s="54"/>
      <c r="L1" s="54"/>
      <c r="M1" s="54"/>
    </row>
    <row r="2" customFormat="false" ht="15" hidden="false" customHeight="false" outlineLevel="0" collapsed="false">
      <c r="A2" s="3" t="s">
        <v>620</v>
      </c>
    </row>
    <row r="4" customFormat="false" ht="23.85" hidden="false" customHeight="false" outlineLevel="0" collapsed="false">
      <c r="A4" s="55" t="s">
        <v>621</v>
      </c>
      <c r="B4" s="55" t="s">
        <v>449</v>
      </c>
      <c r="C4" s="55" t="s">
        <v>622</v>
      </c>
      <c r="D4" s="55" t="s">
        <v>623</v>
      </c>
      <c r="E4" s="55" t="s">
        <v>453</v>
      </c>
      <c r="F4" s="55" t="s">
        <v>624</v>
      </c>
      <c r="G4" s="55" t="s">
        <v>625</v>
      </c>
      <c r="H4" s="55" t="s">
        <v>626</v>
      </c>
      <c r="I4" s="55" t="s">
        <v>627</v>
      </c>
      <c r="J4" s="55" t="s">
        <v>628</v>
      </c>
      <c r="K4" s="55" t="s">
        <v>629</v>
      </c>
      <c r="L4" s="55" t="s">
        <v>139</v>
      </c>
      <c r="M4" s="55" t="s">
        <v>190</v>
      </c>
    </row>
    <row r="5" customFormat="false" ht="15" hidden="false" customHeight="false" outlineLevel="0" collapsed="false">
      <c r="A5" s="5" t="s">
        <v>630</v>
      </c>
      <c r="B5" s="56" t="s">
        <v>455</v>
      </c>
      <c r="C5" s="6" t="s">
        <v>457</v>
      </c>
      <c r="D5" s="6" t="s">
        <v>631</v>
      </c>
      <c r="E5" s="6" t="s">
        <v>265</v>
      </c>
      <c r="F5" s="6" t="s">
        <v>632</v>
      </c>
      <c r="G5" s="30"/>
      <c r="H5" s="36"/>
      <c r="I5" s="36"/>
      <c r="J5" s="36"/>
      <c r="K5" s="30"/>
      <c r="L5" s="30"/>
      <c r="M5" s="57" t="str">
        <f aca="true">IF(AND(D5="",A5=""),"",IF(NOT(OR(B5="All",AND(B5="GCC",OR('Audit Plan'!$B$11="GCC and EU",'Audit Plan'!$B$11="GCC only")),AND(B5="EU",OR('Audit Plan'!$B$11="GCC and EU",'Audit Plan'!$B$11="EU only")))),"Not in scope",IF(J5&lt;&gt;"","Received",IF(H5="","Not requested",IF(I5="","Requested",IF(I5&lt;TODAY(),"Overdue",IF(I5-TODAY()&lt;='Audit Plan'!$B$15,"Due soon","Requested")))))))</f>
        <v>Not requested</v>
      </c>
    </row>
    <row r="6" customFormat="false" ht="15" hidden="false" customHeight="false" outlineLevel="0" collapsed="false">
      <c r="A6" s="5" t="s">
        <v>633</v>
      </c>
      <c r="B6" s="56" t="s">
        <v>455</v>
      </c>
      <c r="C6" s="6" t="s">
        <v>457</v>
      </c>
      <c r="D6" s="6" t="s">
        <v>634</v>
      </c>
      <c r="E6" s="6" t="s">
        <v>265</v>
      </c>
      <c r="F6" s="6" t="s">
        <v>635</v>
      </c>
      <c r="G6" s="30"/>
      <c r="H6" s="36"/>
      <c r="I6" s="36"/>
      <c r="J6" s="36"/>
      <c r="K6" s="30"/>
      <c r="L6" s="30"/>
      <c r="M6" s="57" t="str">
        <f aca="true">IF(AND(D6="",A6=""),"",IF(NOT(OR(B6="All",AND(B6="GCC",OR('Audit Plan'!$B$11="GCC and EU",'Audit Plan'!$B$11="GCC only")),AND(B6="EU",OR('Audit Plan'!$B$11="GCC and EU",'Audit Plan'!$B$11="EU only")))),"Not in scope",IF(J6&lt;&gt;"","Received",IF(H6="","Not requested",IF(I6="","Requested",IF(I6&lt;TODAY(),"Overdue",IF(I6-TODAY()&lt;='Audit Plan'!$B$15,"Due soon","Requested")))))))</f>
        <v>Not requested</v>
      </c>
    </row>
    <row r="7" customFormat="false" ht="15" hidden="false" customHeight="false" outlineLevel="0" collapsed="false">
      <c r="A7" s="5" t="s">
        <v>636</v>
      </c>
      <c r="B7" s="56" t="s">
        <v>455</v>
      </c>
      <c r="C7" s="6" t="s">
        <v>457</v>
      </c>
      <c r="D7" s="6" t="s">
        <v>637</v>
      </c>
      <c r="E7" s="6" t="s">
        <v>393</v>
      </c>
      <c r="F7" s="6" t="s">
        <v>638</v>
      </c>
      <c r="G7" s="30"/>
      <c r="H7" s="36"/>
      <c r="I7" s="36"/>
      <c r="J7" s="36"/>
      <c r="K7" s="30"/>
      <c r="L7" s="30"/>
      <c r="M7" s="57" t="str">
        <f aca="true">IF(AND(D7="",A7=""),"",IF(NOT(OR(B7="All",AND(B7="GCC",OR('Audit Plan'!$B$11="GCC and EU",'Audit Plan'!$B$11="GCC only")),AND(B7="EU",OR('Audit Plan'!$B$11="GCC and EU",'Audit Plan'!$B$11="EU only")))),"Not in scope",IF(J7&lt;&gt;"","Received",IF(H7="","Not requested",IF(I7="","Requested",IF(I7&lt;TODAY(),"Overdue",IF(I7-TODAY()&lt;='Audit Plan'!$B$15,"Due soon","Requested")))))))</f>
        <v>Not requested</v>
      </c>
    </row>
    <row r="8" customFormat="false" ht="15" hidden="false" customHeight="false" outlineLevel="0" collapsed="false">
      <c r="A8" s="5" t="s">
        <v>639</v>
      </c>
      <c r="B8" s="56" t="s">
        <v>455</v>
      </c>
      <c r="C8" s="6" t="s">
        <v>640</v>
      </c>
      <c r="D8" s="6" t="s">
        <v>641</v>
      </c>
      <c r="E8" s="6" t="s">
        <v>260</v>
      </c>
      <c r="F8" s="6" t="s">
        <v>642</v>
      </c>
      <c r="G8" s="30"/>
      <c r="H8" s="36"/>
      <c r="I8" s="36"/>
      <c r="J8" s="36"/>
      <c r="K8" s="30"/>
      <c r="L8" s="30"/>
      <c r="M8" s="57" t="str">
        <f aca="true">IF(AND(D8="",A8=""),"",IF(NOT(OR(B8="All",AND(B8="GCC",OR('Audit Plan'!$B$11="GCC and EU",'Audit Plan'!$B$11="GCC only")),AND(B8="EU",OR('Audit Plan'!$B$11="GCC and EU",'Audit Plan'!$B$11="EU only")))),"Not in scope",IF(J8&lt;&gt;"","Received",IF(H8="","Not requested",IF(I8="","Requested",IF(I8&lt;TODAY(),"Overdue",IF(I8-TODAY()&lt;='Audit Plan'!$B$15,"Due soon","Requested")))))))</f>
        <v>Not requested</v>
      </c>
    </row>
    <row r="9" customFormat="false" ht="23.85" hidden="false" customHeight="false" outlineLevel="0" collapsed="false">
      <c r="A9" s="5" t="s">
        <v>643</v>
      </c>
      <c r="B9" s="56" t="s">
        <v>455</v>
      </c>
      <c r="C9" s="6" t="s">
        <v>640</v>
      </c>
      <c r="D9" s="6" t="s">
        <v>644</v>
      </c>
      <c r="E9" s="6" t="s">
        <v>260</v>
      </c>
      <c r="F9" s="6" t="s">
        <v>645</v>
      </c>
      <c r="G9" s="30"/>
      <c r="H9" s="36"/>
      <c r="I9" s="36"/>
      <c r="J9" s="36"/>
      <c r="K9" s="30"/>
      <c r="L9" s="30"/>
      <c r="M9" s="57" t="str">
        <f aca="true">IF(AND(D9="",A9=""),"",IF(NOT(OR(B9="All",AND(B9="GCC",OR('Audit Plan'!$B$11="GCC and EU",'Audit Plan'!$B$11="GCC only")),AND(B9="EU",OR('Audit Plan'!$B$11="GCC and EU",'Audit Plan'!$B$11="EU only")))),"Not in scope",IF(J9&lt;&gt;"","Received",IF(H9="","Not requested",IF(I9="","Requested",IF(I9&lt;TODAY(),"Overdue",IF(I9-TODAY()&lt;='Audit Plan'!$B$15,"Due soon","Requested")))))))</f>
        <v>Not requested</v>
      </c>
    </row>
    <row r="10" customFormat="false" ht="15" hidden="false" customHeight="false" outlineLevel="0" collapsed="false">
      <c r="A10" s="5" t="s">
        <v>646</v>
      </c>
      <c r="B10" s="56" t="s">
        <v>455</v>
      </c>
      <c r="C10" s="6" t="s">
        <v>640</v>
      </c>
      <c r="D10" s="6" t="s">
        <v>647</v>
      </c>
      <c r="E10" s="6" t="s">
        <v>260</v>
      </c>
      <c r="F10" s="6" t="s">
        <v>648</v>
      </c>
      <c r="G10" s="30"/>
      <c r="H10" s="36"/>
      <c r="I10" s="36"/>
      <c r="J10" s="36"/>
      <c r="K10" s="30"/>
      <c r="L10" s="30"/>
      <c r="M10" s="57" t="str">
        <f aca="true">IF(AND(D10="",A10=""),"",IF(NOT(OR(B10="All",AND(B10="GCC",OR('Audit Plan'!$B$11="GCC and EU",'Audit Plan'!$B$11="GCC only")),AND(B10="EU",OR('Audit Plan'!$B$11="GCC and EU",'Audit Plan'!$B$11="EU only")))),"Not in scope",IF(J10&lt;&gt;"","Received",IF(H10="","Not requested",IF(I10="","Requested",IF(I10&lt;TODAY(),"Overdue",IF(I10-TODAY()&lt;='Audit Plan'!$B$15,"Due soon","Requested")))))))</f>
        <v>Not requested</v>
      </c>
    </row>
    <row r="11" customFormat="false" ht="15" hidden="false" customHeight="false" outlineLevel="0" collapsed="false">
      <c r="A11" s="5" t="s">
        <v>649</v>
      </c>
      <c r="B11" s="56" t="s">
        <v>455</v>
      </c>
      <c r="C11" s="6" t="s">
        <v>584</v>
      </c>
      <c r="D11" s="6" t="s">
        <v>650</v>
      </c>
      <c r="E11" s="6" t="s">
        <v>271</v>
      </c>
      <c r="F11" s="6" t="s">
        <v>651</v>
      </c>
      <c r="G11" s="30"/>
      <c r="H11" s="36"/>
      <c r="I11" s="36"/>
      <c r="J11" s="36"/>
      <c r="K11" s="30"/>
      <c r="L11" s="30"/>
      <c r="M11" s="57" t="str">
        <f aca="true">IF(AND(D11="",A11=""),"",IF(NOT(OR(B11="All",AND(B11="GCC",OR('Audit Plan'!$B$11="GCC and EU",'Audit Plan'!$B$11="GCC only")),AND(B11="EU",OR('Audit Plan'!$B$11="GCC and EU",'Audit Plan'!$B$11="EU only")))),"Not in scope",IF(J11&lt;&gt;"","Received",IF(H11="","Not requested",IF(I11="","Requested",IF(I11&lt;TODAY(),"Overdue",IF(I11-TODAY()&lt;='Audit Plan'!$B$15,"Due soon","Requested")))))))</f>
        <v>Not requested</v>
      </c>
    </row>
    <row r="12" customFormat="false" ht="15" hidden="false" customHeight="false" outlineLevel="0" collapsed="false">
      <c r="A12" s="5" t="s">
        <v>652</v>
      </c>
      <c r="B12" s="56" t="s">
        <v>455</v>
      </c>
      <c r="C12" s="6" t="s">
        <v>584</v>
      </c>
      <c r="D12" s="6" t="s">
        <v>653</v>
      </c>
      <c r="E12" s="6" t="s">
        <v>271</v>
      </c>
      <c r="F12" s="6" t="s">
        <v>654</v>
      </c>
      <c r="G12" s="30"/>
      <c r="H12" s="36"/>
      <c r="I12" s="36"/>
      <c r="J12" s="36"/>
      <c r="K12" s="30"/>
      <c r="L12" s="30"/>
      <c r="M12" s="57" t="str">
        <f aca="true">IF(AND(D12="",A12=""),"",IF(NOT(OR(B12="All",AND(B12="GCC",OR('Audit Plan'!$B$11="GCC and EU",'Audit Plan'!$B$11="GCC only")),AND(B12="EU",OR('Audit Plan'!$B$11="GCC and EU",'Audit Plan'!$B$11="EU only")))),"Not in scope",IF(J12&lt;&gt;"","Received",IF(H12="","Not requested",IF(I12="","Requested",IF(I12&lt;TODAY(),"Overdue",IF(I12-TODAY()&lt;='Audit Plan'!$B$15,"Due soon","Requested")))))))</f>
        <v>Not requested</v>
      </c>
    </row>
    <row r="13" customFormat="false" ht="15" hidden="false" customHeight="false" outlineLevel="0" collapsed="false">
      <c r="A13" s="5" t="s">
        <v>655</v>
      </c>
      <c r="B13" s="56" t="s">
        <v>455</v>
      </c>
      <c r="C13" s="6" t="s">
        <v>584</v>
      </c>
      <c r="D13" s="6" t="s">
        <v>656</v>
      </c>
      <c r="E13" s="6" t="s">
        <v>292</v>
      </c>
      <c r="F13" s="6" t="s">
        <v>657</v>
      </c>
      <c r="G13" s="30"/>
      <c r="H13" s="36"/>
      <c r="I13" s="36"/>
      <c r="J13" s="36"/>
      <c r="K13" s="30"/>
      <c r="L13" s="30"/>
      <c r="M13" s="57" t="str">
        <f aca="true">IF(AND(D13="",A13=""),"",IF(NOT(OR(B13="All",AND(B13="GCC",OR('Audit Plan'!$B$11="GCC and EU",'Audit Plan'!$B$11="GCC only")),AND(B13="EU",OR('Audit Plan'!$B$11="GCC and EU",'Audit Plan'!$B$11="EU only")))),"Not in scope",IF(J13&lt;&gt;"","Received",IF(H13="","Not requested",IF(I13="","Requested",IF(I13&lt;TODAY(),"Overdue",IF(I13-TODAY()&lt;='Audit Plan'!$B$15,"Due soon","Requested")))))))</f>
        <v>Not requested</v>
      </c>
    </row>
    <row r="14" customFormat="false" ht="23.85" hidden="false" customHeight="false" outlineLevel="0" collapsed="false">
      <c r="A14" s="5" t="s">
        <v>658</v>
      </c>
      <c r="B14" s="56" t="s">
        <v>455</v>
      </c>
      <c r="C14" s="6" t="s">
        <v>584</v>
      </c>
      <c r="D14" s="6" t="s">
        <v>659</v>
      </c>
      <c r="E14" s="6" t="s">
        <v>271</v>
      </c>
      <c r="F14" s="6" t="s">
        <v>660</v>
      </c>
      <c r="G14" s="30"/>
      <c r="H14" s="36"/>
      <c r="I14" s="36"/>
      <c r="J14" s="36"/>
      <c r="K14" s="30"/>
      <c r="L14" s="30"/>
      <c r="M14" s="57" t="str">
        <f aca="true">IF(AND(D14="",A14=""),"",IF(NOT(OR(B14="All",AND(B14="GCC",OR('Audit Plan'!$B$11="GCC and EU",'Audit Plan'!$B$11="GCC only")),AND(B14="EU",OR('Audit Plan'!$B$11="GCC and EU",'Audit Plan'!$B$11="EU only")))),"Not in scope",IF(J14&lt;&gt;"","Received",IF(H14="","Not requested",IF(I14="","Requested",IF(I14&lt;TODAY(),"Overdue",IF(I14-TODAY()&lt;='Audit Plan'!$B$15,"Due soon","Requested")))))))</f>
        <v>Not requested</v>
      </c>
    </row>
    <row r="15" customFormat="false" ht="15" hidden="false" customHeight="false" outlineLevel="0" collapsed="false">
      <c r="A15" s="5" t="s">
        <v>661</v>
      </c>
      <c r="B15" s="56" t="s">
        <v>455</v>
      </c>
      <c r="C15" s="6" t="s">
        <v>488</v>
      </c>
      <c r="D15" s="6" t="s">
        <v>662</v>
      </c>
      <c r="E15" s="6" t="s">
        <v>235</v>
      </c>
      <c r="F15" s="6" t="s">
        <v>663</v>
      </c>
      <c r="G15" s="30"/>
      <c r="H15" s="36"/>
      <c r="I15" s="36"/>
      <c r="J15" s="36"/>
      <c r="K15" s="30"/>
      <c r="L15" s="30"/>
      <c r="M15" s="57" t="str">
        <f aca="true">IF(AND(D15="",A15=""),"",IF(NOT(OR(B15="All",AND(B15="GCC",OR('Audit Plan'!$B$11="GCC and EU",'Audit Plan'!$B$11="GCC only")),AND(B15="EU",OR('Audit Plan'!$B$11="GCC and EU",'Audit Plan'!$B$11="EU only")))),"Not in scope",IF(J15&lt;&gt;"","Received",IF(H15="","Not requested",IF(I15="","Requested",IF(I15&lt;TODAY(),"Overdue",IF(I15-TODAY()&lt;='Audit Plan'!$B$15,"Due soon","Requested")))))))</f>
        <v>Not requested</v>
      </c>
    </row>
    <row r="16" customFormat="false" ht="15" hidden="false" customHeight="false" outlineLevel="0" collapsed="false">
      <c r="A16" s="5" t="s">
        <v>664</v>
      </c>
      <c r="B16" s="56" t="s">
        <v>455</v>
      </c>
      <c r="C16" s="6" t="s">
        <v>488</v>
      </c>
      <c r="D16" s="6" t="s">
        <v>665</v>
      </c>
      <c r="E16" s="6" t="s">
        <v>235</v>
      </c>
      <c r="F16" s="6" t="s">
        <v>666</v>
      </c>
      <c r="G16" s="30"/>
      <c r="H16" s="36"/>
      <c r="I16" s="36"/>
      <c r="J16" s="36"/>
      <c r="K16" s="30"/>
      <c r="L16" s="30"/>
      <c r="M16" s="57" t="str">
        <f aca="true">IF(AND(D16="",A16=""),"",IF(NOT(OR(B16="All",AND(B16="GCC",OR('Audit Plan'!$B$11="GCC and EU",'Audit Plan'!$B$11="GCC only")),AND(B16="EU",OR('Audit Plan'!$B$11="GCC and EU",'Audit Plan'!$B$11="EU only")))),"Not in scope",IF(J16&lt;&gt;"","Received",IF(H16="","Not requested",IF(I16="","Requested",IF(I16&lt;TODAY(),"Overdue",IF(I16-TODAY()&lt;='Audit Plan'!$B$15,"Due soon","Requested")))))))</f>
        <v>Not requested</v>
      </c>
    </row>
    <row r="17" customFormat="false" ht="15" hidden="false" customHeight="false" outlineLevel="0" collapsed="false">
      <c r="A17" s="5" t="s">
        <v>667</v>
      </c>
      <c r="B17" s="56" t="s">
        <v>455</v>
      </c>
      <c r="C17" s="6" t="s">
        <v>668</v>
      </c>
      <c r="D17" s="6" t="s">
        <v>669</v>
      </c>
      <c r="E17" s="6" t="s">
        <v>277</v>
      </c>
      <c r="F17" s="6" t="s">
        <v>670</v>
      </c>
      <c r="G17" s="30"/>
      <c r="H17" s="36"/>
      <c r="I17" s="36"/>
      <c r="J17" s="36"/>
      <c r="K17" s="30"/>
      <c r="L17" s="30"/>
      <c r="M17" s="57" t="str">
        <f aca="true">IF(AND(D17="",A17=""),"",IF(NOT(OR(B17="All",AND(B17="GCC",OR('Audit Plan'!$B$11="GCC and EU",'Audit Plan'!$B$11="GCC only")),AND(B17="EU",OR('Audit Plan'!$B$11="GCC and EU",'Audit Plan'!$B$11="EU only")))),"Not in scope",IF(J17&lt;&gt;"","Received",IF(H17="","Not requested",IF(I17="","Requested",IF(I17&lt;TODAY(),"Overdue",IF(I17-TODAY()&lt;='Audit Plan'!$B$15,"Due soon","Requested")))))))</f>
        <v>Not requested</v>
      </c>
    </row>
    <row r="18" customFormat="false" ht="15" hidden="false" customHeight="false" outlineLevel="0" collapsed="false">
      <c r="A18" s="5" t="s">
        <v>671</v>
      </c>
      <c r="B18" s="56" t="s">
        <v>455</v>
      </c>
      <c r="C18" s="6" t="s">
        <v>668</v>
      </c>
      <c r="D18" s="6" t="s">
        <v>672</v>
      </c>
      <c r="E18" s="6" t="s">
        <v>277</v>
      </c>
      <c r="F18" s="6" t="s">
        <v>673</v>
      </c>
      <c r="G18" s="30"/>
      <c r="H18" s="36"/>
      <c r="I18" s="36"/>
      <c r="J18" s="36"/>
      <c r="K18" s="30"/>
      <c r="L18" s="30"/>
      <c r="M18" s="57" t="str">
        <f aca="true">IF(AND(D18="",A18=""),"",IF(NOT(OR(B18="All",AND(B18="GCC",OR('Audit Plan'!$B$11="GCC and EU",'Audit Plan'!$B$11="GCC only")),AND(B18="EU",OR('Audit Plan'!$B$11="GCC and EU",'Audit Plan'!$B$11="EU only")))),"Not in scope",IF(J18&lt;&gt;"","Received",IF(H18="","Not requested",IF(I18="","Requested",IF(I18&lt;TODAY(),"Overdue",IF(I18-TODAY()&lt;='Audit Plan'!$B$15,"Due soon","Requested")))))))</f>
        <v>Not requested</v>
      </c>
    </row>
    <row r="19" customFormat="false" ht="15" hidden="false" customHeight="false" outlineLevel="0" collapsed="false">
      <c r="A19" s="5" t="s">
        <v>674</v>
      </c>
      <c r="B19" s="56" t="s">
        <v>455</v>
      </c>
      <c r="C19" s="6" t="s">
        <v>675</v>
      </c>
      <c r="D19" s="6" t="s">
        <v>676</v>
      </c>
      <c r="E19" s="6" t="s">
        <v>320</v>
      </c>
      <c r="F19" s="6" t="s">
        <v>677</v>
      </c>
      <c r="G19" s="30"/>
      <c r="H19" s="36"/>
      <c r="I19" s="36"/>
      <c r="J19" s="36"/>
      <c r="K19" s="30"/>
      <c r="L19" s="30"/>
      <c r="M19" s="57" t="str">
        <f aca="true">IF(AND(D19="",A19=""),"",IF(NOT(OR(B19="All",AND(B19="GCC",OR('Audit Plan'!$B$11="GCC and EU",'Audit Plan'!$B$11="GCC only")),AND(B19="EU",OR('Audit Plan'!$B$11="GCC and EU",'Audit Plan'!$B$11="EU only")))),"Not in scope",IF(J19&lt;&gt;"","Received",IF(H19="","Not requested",IF(I19="","Requested",IF(I19&lt;TODAY(),"Overdue",IF(I19-TODAY()&lt;='Audit Plan'!$B$15,"Due soon","Requested")))))))</f>
        <v>Not requested</v>
      </c>
    </row>
    <row r="20" customFormat="false" ht="15" hidden="false" customHeight="false" outlineLevel="0" collapsed="false">
      <c r="A20" s="5" t="s">
        <v>678</v>
      </c>
      <c r="B20" s="56" t="s">
        <v>455</v>
      </c>
      <c r="C20" s="6" t="s">
        <v>675</v>
      </c>
      <c r="D20" s="6" t="s">
        <v>679</v>
      </c>
      <c r="E20" s="6" t="s">
        <v>328</v>
      </c>
      <c r="F20" s="6" t="s">
        <v>680</v>
      </c>
      <c r="G20" s="30"/>
      <c r="H20" s="36"/>
      <c r="I20" s="36"/>
      <c r="J20" s="36"/>
      <c r="K20" s="30"/>
      <c r="L20" s="30"/>
      <c r="M20" s="57" t="str">
        <f aca="true">IF(AND(D20="",A20=""),"",IF(NOT(OR(B20="All",AND(B20="GCC",OR('Audit Plan'!$B$11="GCC and EU",'Audit Plan'!$B$11="GCC only")),AND(B20="EU",OR('Audit Plan'!$B$11="GCC and EU",'Audit Plan'!$B$11="EU only")))),"Not in scope",IF(J20&lt;&gt;"","Received",IF(H20="","Not requested",IF(I20="","Requested",IF(I20&lt;TODAY(),"Overdue",IF(I20-TODAY()&lt;='Audit Plan'!$B$15,"Due soon","Requested")))))))</f>
        <v>Not requested</v>
      </c>
    </row>
    <row r="21" customFormat="false" ht="15" hidden="false" customHeight="false" outlineLevel="0" collapsed="false">
      <c r="A21" s="5" t="s">
        <v>681</v>
      </c>
      <c r="B21" s="56" t="s">
        <v>455</v>
      </c>
      <c r="C21" s="6" t="s">
        <v>682</v>
      </c>
      <c r="D21" s="6" t="s">
        <v>683</v>
      </c>
      <c r="E21" s="6" t="s">
        <v>403</v>
      </c>
      <c r="F21" s="6" t="s">
        <v>684</v>
      </c>
      <c r="G21" s="30"/>
      <c r="H21" s="36"/>
      <c r="I21" s="36"/>
      <c r="J21" s="36"/>
      <c r="K21" s="30"/>
      <c r="L21" s="30"/>
      <c r="M21" s="57" t="str">
        <f aca="true">IF(AND(D21="",A21=""),"",IF(NOT(OR(B21="All",AND(B21="GCC",OR('Audit Plan'!$B$11="GCC and EU",'Audit Plan'!$B$11="GCC only")),AND(B21="EU",OR('Audit Plan'!$B$11="GCC and EU",'Audit Plan'!$B$11="EU only")))),"Not in scope",IF(J21&lt;&gt;"","Received",IF(H21="","Not requested",IF(I21="","Requested",IF(I21&lt;TODAY(),"Overdue",IF(I21-TODAY()&lt;='Audit Plan'!$B$15,"Due soon","Requested")))))))</f>
        <v>Not requested</v>
      </c>
    </row>
    <row r="22" customFormat="false" ht="23.85" hidden="false" customHeight="false" outlineLevel="0" collapsed="false">
      <c r="A22" s="5" t="s">
        <v>685</v>
      </c>
      <c r="B22" s="56" t="s">
        <v>455</v>
      </c>
      <c r="C22" s="6" t="s">
        <v>686</v>
      </c>
      <c r="D22" s="6" t="s">
        <v>687</v>
      </c>
      <c r="E22" s="6" t="s">
        <v>688</v>
      </c>
      <c r="F22" s="6" t="s">
        <v>689</v>
      </c>
      <c r="G22" s="30"/>
      <c r="H22" s="36"/>
      <c r="I22" s="36"/>
      <c r="J22" s="36"/>
      <c r="K22" s="30"/>
      <c r="L22" s="30"/>
      <c r="M22" s="57" t="str">
        <f aca="true">IF(AND(D22="",A22=""),"",IF(NOT(OR(B22="All",AND(B22="GCC",OR('Audit Plan'!$B$11="GCC and EU",'Audit Plan'!$B$11="GCC only")),AND(B22="EU",OR('Audit Plan'!$B$11="GCC and EU",'Audit Plan'!$B$11="EU only")))),"Not in scope",IF(J22&lt;&gt;"","Received",IF(H22="","Not requested",IF(I22="","Requested",IF(I22&lt;TODAY(),"Overdue",IF(I22-TODAY()&lt;='Audit Plan'!$B$15,"Due soon","Requested")))))))</f>
        <v>Not requested</v>
      </c>
    </row>
    <row r="23" customFormat="false" ht="15" hidden="false" customHeight="false" outlineLevel="0" collapsed="false">
      <c r="A23" s="5" t="s">
        <v>690</v>
      </c>
      <c r="B23" s="56" t="s">
        <v>455</v>
      </c>
      <c r="C23" s="6" t="s">
        <v>599</v>
      </c>
      <c r="D23" s="6" t="s">
        <v>691</v>
      </c>
      <c r="E23" s="6" t="s">
        <v>413</v>
      </c>
      <c r="F23" s="6" t="s">
        <v>692</v>
      </c>
      <c r="G23" s="30"/>
      <c r="H23" s="36"/>
      <c r="I23" s="36"/>
      <c r="J23" s="36"/>
      <c r="K23" s="30"/>
      <c r="L23" s="30"/>
      <c r="M23" s="57" t="str">
        <f aca="true">IF(AND(D23="",A23=""),"",IF(NOT(OR(B23="All",AND(B23="GCC",OR('Audit Plan'!$B$11="GCC and EU",'Audit Plan'!$B$11="GCC only")),AND(B23="EU",OR('Audit Plan'!$B$11="GCC and EU",'Audit Plan'!$B$11="EU only")))),"Not in scope",IF(J23&lt;&gt;"","Received",IF(H23="","Not requested",IF(I23="","Requested",IF(I23&lt;TODAY(),"Overdue",IF(I23-TODAY()&lt;='Audit Plan'!$B$15,"Due soon","Requested")))))))</f>
        <v>Not requested</v>
      </c>
    </row>
    <row r="24" customFormat="false" ht="15" hidden="false" customHeight="false" outlineLevel="0" collapsed="false">
      <c r="A24" s="5" t="s">
        <v>693</v>
      </c>
      <c r="B24" s="56" t="s">
        <v>455</v>
      </c>
      <c r="C24" s="6" t="s">
        <v>599</v>
      </c>
      <c r="D24" s="6" t="s">
        <v>694</v>
      </c>
      <c r="E24" s="6" t="s">
        <v>413</v>
      </c>
      <c r="F24" s="6" t="s">
        <v>695</v>
      </c>
      <c r="G24" s="30"/>
      <c r="H24" s="36"/>
      <c r="I24" s="36"/>
      <c r="J24" s="36"/>
      <c r="K24" s="30"/>
      <c r="L24" s="30"/>
      <c r="M24" s="57" t="str">
        <f aca="true">IF(AND(D24="",A24=""),"",IF(NOT(OR(B24="All",AND(B24="GCC",OR('Audit Plan'!$B$11="GCC and EU",'Audit Plan'!$B$11="GCC only")),AND(B24="EU",OR('Audit Plan'!$B$11="GCC and EU",'Audit Plan'!$B$11="EU only")))),"Not in scope",IF(J24&lt;&gt;"","Received",IF(H24="","Not requested",IF(I24="","Requested",IF(I24&lt;TODAY(),"Overdue",IF(I24-TODAY()&lt;='Audit Plan'!$B$15,"Due soon","Requested")))))))</f>
        <v>Not requested</v>
      </c>
    </row>
    <row r="25" customFormat="false" ht="15" hidden="false" customHeight="false" outlineLevel="0" collapsed="false">
      <c r="A25" s="5" t="s">
        <v>696</v>
      </c>
      <c r="B25" s="56" t="s">
        <v>455</v>
      </c>
      <c r="C25" s="6" t="s">
        <v>524</v>
      </c>
      <c r="D25" s="6" t="s">
        <v>697</v>
      </c>
      <c r="E25" s="6" t="s">
        <v>381</v>
      </c>
      <c r="F25" s="6" t="s">
        <v>698</v>
      </c>
      <c r="G25" s="30"/>
      <c r="H25" s="36"/>
      <c r="I25" s="36"/>
      <c r="J25" s="36"/>
      <c r="K25" s="30"/>
      <c r="L25" s="30"/>
      <c r="M25" s="57" t="str">
        <f aca="true">IF(AND(D25="",A25=""),"",IF(NOT(OR(B25="All",AND(B25="GCC",OR('Audit Plan'!$B$11="GCC and EU",'Audit Plan'!$B$11="GCC only")),AND(B25="EU",OR('Audit Plan'!$B$11="GCC and EU",'Audit Plan'!$B$11="EU only")))),"Not in scope",IF(J25&lt;&gt;"","Received",IF(H25="","Not requested",IF(I25="","Requested",IF(I25&lt;TODAY(),"Overdue",IF(I25-TODAY()&lt;='Audit Plan'!$B$15,"Due soon","Requested")))))))</f>
        <v>Not requested</v>
      </c>
    </row>
    <row r="26" customFormat="false" ht="15" hidden="false" customHeight="false" outlineLevel="0" collapsed="false">
      <c r="A26" s="5" t="s">
        <v>699</v>
      </c>
      <c r="B26" s="56" t="s">
        <v>455</v>
      </c>
      <c r="C26" s="6" t="s">
        <v>524</v>
      </c>
      <c r="D26" s="6" t="s">
        <v>700</v>
      </c>
      <c r="E26" s="6" t="s">
        <v>381</v>
      </c>
      <c r="F26" s="6" t="s">
        <v>701</v>
      </c>
      <c r="G26" s="30"/>
      <c r="H26" s="36"/>
      <c r="I26" s="36"/>
      <c r="J26" s="36"/>
      <c r="K26" s="30"/>
      <c r="L26" s="30"/>
      <c r="M26" s="57" t="str">
        <f aca="true">IF(AND(D26="",A26=""),"",IF(NOT(OR(B26="All",AND(B26="GCC",OR('Audit Plan'!$B$11="GCC and EU",'Audit Plan'!$B$11="GCC only")),AND(B26="EU",OR('Audit Plan'!$B$11="GCC and EU",'Audit Plan'!$B$11="EU only")))),"Not in scope",IF(J26&lt;&gt;"","Received",IF(H26="","Not requested",IF(I26="","Requested",IF(I26&lt;TODAY(),"Overdue",IF(I26-TODAY()&lt;='Audit Plan'!$B$15,"Due soon","Requested")))))))</f>
        <v>Not requested</v>
      </c>
    </row>
    <row r="27" customFormat="false" ht="15" hidden="false" customHeight="false" outlineLevel="0" collapsed="false">
      <c r="A27" s="5" t="s">
        <v>702</v>
      </c>
      <c r="B27" s="56" t="s">
        <v>455</v>
      </c>
      <c r="C27" s="6" t="s">
        <v>524</v>
      </c>
      <c r="D27" s="6" t="s">
        <v>703</v>
      </c>
      <c r="E27" s="6" t="s">
        <v>381</v>
      </c>
      <c r="F27" s="6" t="s">
        <v>704</v>
      </c>
      <c r="G27" s="30"/>
      <c r="H27" s="36"/>
      <c r="I27" s="36"/>
      <c r="J27" s="36"/>
      <c r="K27" s="30"/>
      <c r="L27" s="30"/>
      <c r="M27" s="57" t="str">
        <f aca="true">IF(AND(D27="",A27=""),"",IF(NOT(OR(B27="All",AND(B27="GCC",OR('Audit Plan'!$B$11="GCC and EU",'Audit Plan'!$B$11="GCC only")),AND(B27="EU",OR('Audit Plan'!$B$11="GCC and EU",'Audit Plan'!$B$11="EU only")))),"Not in scope",IF(J27&lt;&gt;"","Received",IF(H27="","Not requested",IF(I27="","Requested",IF(I27&lt;TODAY(),"Overdue",IF(I27-TODAY()&lt;='Audit Plan'!$B$15,"Due soon","Requested")))))))</f>
        <v>Not requested</v>
      </c>
    </row>
    <row r="28" customFormat="false" ht="15" hidden="false" customHeight="false" outlineLevel="0" collapsed="false">
      <c r="A28" s="5" t="s">
        <v>705</v>
      </c>
      <c r="B28" s="56" t="s">
        <v>455</v>
      </c>
      <c r="C28" s="6" t="s">
        <v>706</v>
      </c>
      <c r="D28" s="6" t="s">
        <v>707</v>
      </c>
      <c r="E28" s="6" t="s">
        <v>271</v>
      </c>
      <c r="F28" s="6" t="s">
        <v>708</v>
      </c>
      <c r="G28" s="30"/>
      <c r="H28" s="36"/>
      <c r="I28" s="36"/>
      <c r="J28" s="36"/>
      <c r="K28" s="30"/>
      <c r="L28" s="30"/>
      <c r="M28" s="57" t="str">
        <f aca="true">IF(AND(D28="",A28=""),"",IF(NOT(OR(B28="All",AND(B28="GCC",OR('Audit Plan'!$B$11="GCC and EU",'Audit Plan'!$B$11="GCC only")),AND(B28="EU",OR('Audit Plan'!$B$11="GCC and EU",'Audit Plan'!$B$11="EU only")))),"Not in scope",IF(J28&lt;&gt;"","Received",IF(H28="","Not requested",IF(I28="","Requested",IF(I28&lt;TODAY(),"Overdue",IF(I28-TODAY()&lt;='Audit Plan'!$B$15,"Due soon","Requested")))))))</f>
        <v>Not requested</v>
      </c>
    </row>
    <row r="29" customFormat="false" ht="15" hidden="false" customHeight="false" outlineLevel="0" collapsed="false">
      <c r="A29" s="5" t="s">
        <v>709</v>
      </c>
      <c r="B29" s="56" t="s">
        <v>455</v>
      </c>
      <c r="C29" s="6" t="s">
        <v>710</v>
      </c>
      <c r="D29" s="6" t="s">
        <v>711</v>
      </c>
      <c r="E29" s="6" t="s">
        <v>393</v>
      </c>
      <c r="F29" s="6" t="s">
        <v>704</v>
      </c>
      <c r="G29" s="30"/>
      <c r="H29" s="36"/>
      <c r="I29" s="36"/>
      <c r="J29" s="36"/>
      <c r="K29" s="30"/>
      <c r="L29" s="30"/>
      <c r="M29" s="57" t="str">
        <f aca="true">IF(AND(D29="",A29=""),"",IF(NOT(OR(B29="All",AND(B29="GCC",OR('Audit Plan'!$B$11="GCC and EU",'Audit Plan'!$B$11="GCC only")),AND(B29="EU",OR('Audit Plan'!$B$11="GCC and EU",'Audit Plan'!$B$11="EU only")))),"Not in scope",IF(J29&lt;&gt;"","Received",IF(H29="","Not requested",IF(I29="","Requested",IF(I29&lt;TODAY(),"Overdue",IF(I29-TODAY()&lt;='Audit Plan'!$B$15,"Due soon","Requested")))))))</f>
        <v>Not requested</v>
      </c>
    </row>
    <row r="30" customFormat="false" ht="15" hidden="false" customHeight="false" outlineLevel="0" collapsed="false">
      <c r="A30" s="5" t="s">
        <v>712</v>
      </c>
      <c r="B30" s="56" t="s">
        <v>455</v>
      </c>
      <c r="C30" s="6" t="s">
        <v>713</v>
      </c>
      <c r="D30" s="6" t="s">
        <v>714</v>
      </c>
      <c r="E30" s="6" t="s">
        <v>398</v>
      </c>
      <c r="F30" s="6" t="s">
        <v>715</v>
      </c>
      <c r="G30" s="30"/>
      <c r="H30" s="36"/>
      <c r="I30" s="36"/>
      <c r="J30" s="36"/>
      <c r="K30" s="30"/>
      <c r="L30" s="30"/>
      <c r="M30" s="57" t="str">
        <f aca="true">IF(AND(D30="",A30=""),"",IF(NOT(OR(B30="All",AND(B30="GCC",OR('Audit Plan'!$B$11="GCC and EU",'Audit Plan'!$B$11="GCC only")),AND(B30="EU",OR('Audit Plan'!$B$11="GCC and EU",'Audit Plan'!$B$11="EU only")))),"Not in scope",IF(J30&lt;&gt;"","Received",IF(H30="","Not requested",IF(I30="","Requested",IF(I30&lt;TODAY(),"Overdue",IF(I30-TODAY()&lt;='Audit Plan'!$B$15,"Due soon","Requested")))))))</f>
        <v>Not requested</v>
      </c>
    </row>
    <row r="31" customFormat="false" ht="15" hidden="false" customHeight="false" outlineLevel="0" collapsed="false">
      <c r="A31" s="5" t="s">
        <v>716</v>
      </c>
      <c r="B31" s="56" t="s">
        <v>455</v>
      </c>
      <c r="C31" s="6" t="s">
        <v>713</v>
      </c>
      <c r="D31" s="6" t="s">
        <v>717</v>
      </c>
      <c r="E31" s="6" t="s">
        <v>398</v>
      </c>
      <c r="F31" s="6" t="s">
        <v>718</v>
      </c>
      <c r="G31" s="30"/>
      <c r="H31" s="36"/>
      <c r="I31" s="36"/>
      <c r="J31" s="36"/>
      <c r="K31" s="30"/>
      <c r="L31" s="30"/>
      <c r="M31" s="57" t="str">
        <f aca="true">IF(AND(D31="",A31=""),"",IF(NOT(OR(B31="All",AND(B31="GCC",OR('Audit Plan'!$B$11="GCC and EU",'Audit Plan'!$B$11="GCC only")),AND(B31="EU",OR('Audit Plan'!$B$11="GCC and EU",'Audit Plan'!$B$11="EU only")))),"Not in scope",IF(J31&lt;&gt;"","Received",IF(H31="","Not requested",IF(I31="","Requested",IF(I31&lt;TODAY(),"Overdue",IF(I31-TODAY()&lt;='Audit Plan'!$B$15,"Due soon","Requested")))))))</f>
        <v>Not requested</v>
      </c>
    </row>
    <row r="32" customFormat="false" ht="15" hidden="false" customHeight="false" outlineLevel="0" collapsed="false">
      <c r="A32" s="5" t="s">
        <v>719</v>
      </c>
      <c r="B32" s="58" t="s">
        <v>537</v>
      </c>
      <c r="C32" s="6" t="s">
        <v>457</v>
      </c>
      <c r="D32" s="6" t="s">
        <v>720</v>
      </c>
      <c r="E32" s="6" t="s">
        <v>265</v>
      </c>
      <c r="F32" s="6" t="s">
        <v>715</v>
      </c>
      <c r="G32" s="30"/>
      <c r="H32" s="36"/>
      <c r="I32" s="36"/>
      <c r="J32" s="36"/>
      <c r="K32" s="30"/>
      <c r="L32" s="30"/>
      <c r="M32" s="57" t="str">
        <f aca="true">IF(AND(D32="",A32=""),"",IF(NOT(OR(B32="All",AND(B32="GCC",OR('Audit Plan'!$B$11="GCC and EU",'Audit Plan'!$B$11="GCC only")),AND(B32="EU",OR('Audit Plan'!$B$11="GCC and EU",'Audit Plan'!$B$11="EU only")))),"Not in scope",IF(J32&lt;&gt;"","Received",IF(H32="","Not requested",IF(I32="","Requested",IF(I32&lt;TODAY(),"Overdue",IF(I32-TODAY()&lt;='Audit Plan'!$B$15,"Due soon","Requested")))))))</f>
        <v>Not requested</v>
      </c>
    </row>
    <row r="33" customFormat="false" ht="15" hidden="false" customHeight="false" outlineLevel="0" collapsed="false">
      <c r="A33" s="5" t="s">
        <v>721</v>
      </c>
      <c r="B33" s="58" t="s">
        <v>537</v>
      </c>
      <c r="C33" s="6" t="s">
        <v>457</v>
      </c>
      <c r="D33" s="6" t="s">
        <v>722</v>
      </c>
      <c r="E33" s="6" t="s">
        <v>265</v>
      </c>
      <c r="F33" s="6" t="s">
        <v>635</v>
      </c>
      <c r="G33" s="30"/>
      <c r="H33" s="36"/>
      <c r="I33" s="36"/>
      <c r="J33" s="36"/>
      <c r="K33" s="30"/>
      <c r="L33" s="30"/>
      <c r="M33" s="57" t="str">
        <f aca="true">IF(AND(D33="",A33=""),"",IF(NOT(OR(B33="All",AND(B33="GCC",OR('Audit Plan'!$B$11="GCC and EU",'Audit Plan'!$B$11="GCC only")),AND(B33="EU",OR('Audit Plan'!$B$11="GCC and EU",'Audit Plan'!$B$11="EU only")))),"Not in scope",IF(J33&lt;&gt;"","Received",IF(H33="","Not requested",IF(I33="","Requested",IF(I33&lt;TODAY(),"Overdue",IF(I33-TODAY()&lt;='Audit Plan'!$B$15,"Due soon","Requested")))))))</f>
        <v>Not requested</v>
      </c>
    </row>
    <row r="34" customFormat="false" ht="15" hidden="false" customHeight="false" outlineLevel="0" collapsed="false">
      <c r="A34" s="5" t="s">
        <v>723</v>
      </c>
      <c r="B34" s="58" t="s">
        <v>537</v>
      </c>
      <c r="C34" s="6" t="s">
        <v>457</v>
      </c>
      <c r="D34" s="6" t="s">
        <v>724</v>
      </c>
      <c r="E34" s="6" t="s">
        <v>393</v>
      </c>
      <c r="F34" s="6" t="s">
        <v>725</v>
      </c>
      <c r="G34" s="30"/>
      <c r="H34" s="36"/>
      <c r="I34" s="36"/>
      <c r="J34" s="36"/>
      <c r="K34" s="30"/>
      <c r="L34" s="30"/>
      <c r="M34" s="57" t="str">
        <f aca="true">IF(AND(D34="",A34=""),"",IF(NOT(OR(B34="All",AND(B34="GCC",OR('Audit Plan'!$B$11="GCC and EU",'Audit Plan'!$B$11="GCC only")),AND(B34="EU",OR('Audit Plan'!$B$11="GCC and EU",'Audit Plan'!$B$11="EU only")))),"Not in scope",IF(J34&lt;&gt;"","Received",IF(H34="","Not requested",IF(I34="","Requested",IF(I34&lt;TODAY(),"Overdue",IF(I34-TODAY()&lt;='Audit Plan'!$B$15,"Due soon","Requested")))))))</f>
        <v>Not requested</v>
      </c>
    </row>
    <row r="35" customFormat="false" ht="15" hidden="false" customHeight="false" outlineLevel="0" collapsed="false">
      <c r="A35" s="5" t="s">
        <v>726</v>
      </c>
      <c r="B35" s="58" t="s">
        <v>537</v>
      </c>
      <c r="C35" s="6" t="s">
        <v>727</v>
      </c>
      <c r="D35" s="6" t="s">
        <v>728</v>
      </c>
      <c r="E35" s="6" t="s">
        <v>265</v>
      </c>
      <c r="F35" s="6" t="s">
        <v>729</v>
      </c>
      <c r="G35" s="30"/>
      <c r="H35" s="36"/>
      <c r="I35" s="36"/>
      <c r="J35" s="36"/>
      <c r="K35" s="30"/>
      <c r="L35" s="30"/>
      <c r="M35" s="57" t="str">
        <f aca="true">IF(AND(D35="",A35=""),"",IF(NOT(OR(B35="All",AND(B35="GCC",OR('Audit Plan'!$B$11="GCC and EU",'Audit Plan'!$B$11="GCC only")),AND(B35="EU",OR('Audit Plan'!$B$11="GCC and EU",'Audit Plan'!$B$11="EU only")))),"Not in scope",IF(J35&lt;&gt;"","Received",IF(H35="","Not requested",IF(I35="","Requested",IF(I35&lt;TODAY(),"Overdue",IF(I35-TODAY()&lt;='Audit Plan'!$B$15,"Due soon","Requested")))))))</f>
        <v>Not requested</v>
      </c>
    </row>
    <row r="36" customFormat="false" ht="15" hidden="false" customHeight="false" outlineLevel="0" collapsed="false">
      <c r="A36" s="5" t="s">
        <v>730</v>
      </c>
      <c r="B36" s="58" t="s">
        <v>537</v>
      </c>
      <c r="C36" s="6" t="s">
        <v>640</v>
      </c>
      <c r="D36" s="6" t="s">
        <v>641</v>
      </c>
      <c r="E36" s="6" t="s">
        <v>260</v>
      </c>
      <c r="F36" s="6" t="s">
        <v>731</v>
      </c>
      <c r="G36" s="30"/>
      <c r="H36" s="36"/>
      <c r="I36" s="36"/>
      <c r="J36" s="36"/>
      <c r="K36" s="30"/>
      <c r="L36" s="30"/>
      <c r="M36" s="57" t="str">
        <f aca="true">IF(AND(D36="",A36=""),"",IF(NOT(OR(B36="All",AND(B36="GCC",OR('Audit Plan'!$B$11="GCC and EU",'Audit Plan'!$B$11="GCC only")),AND(B36="EU",OR('Audit Plan'!$B$11="GCC and EU",'Audit Plan'!$B$11="EU only")))),"Not in scope",IF(J36&lt;&gt;"","Received",IF(H36="","Not requested",IF(I36="","Requested",IF(I36&lt;TODAY(),"Overdue",IF(I36-TODAY()&lt;='Audit Plan'!$B$15,"Due soon","Requested")))))))</f>
        <v>Not requested</v>
      </c>
    </row>
    <row r="37" customFormat="false" ht="15" hidden="false" customHeight="false" outlineLevel="0" collapsed="false">
      <c r="A37" s="5" t="s">
        <v>732</v>
      </c>
      <c r="B37" s="58" t="s">
        <v>537</v>
      </c>
      <c r="C37" s="6" t="s">
        <v>640</v>
      </c>
      <c r="D37" s="6" t="s">
        <v>644</v>
      </c>
      <c r="E37" s="6" t="s">
        <v>260</v>
      </c>
      <c r="F37" s="6" t="s">
        <v>733</v>
      </c>
      <c r="G37" s="30"/>
      <c r="H37" s="36"/>
      <c r="I37" s="36"/>
      <c r="J37" s="36"/>
      <c r="K37" s="30"/>
      <c r="L37" s="30"/>
      <c r="M37" s="57" t="str">
        <f aca="true">IF(AND(D37="",A37=""),"",IF(NOT(OR(B37="All",AND(B37="GCC",OR('Audit Plan'!$B$11="GCC and EU",'Audit Plan'!$B$11="GCC only")),AND(B37="EU",OR('Audit Plan'!$B$11="GCC and EU",'Audit Plan'!$B$11="EU only")))),"Not in scope",IF(J37&lt;&gt;"","Received",IF(H37="","Not requested",IF(I37="","Requested",IF(I37&lt;TODAY(),"Overdue",IF(I37-TODAY()&lt;='Audit Plan'!$B$15,"Due soon","Requested")))))))</f>
        <v>Not requested</v>
      </c>
    </row>
    <row r="38" customFormat="false" ht="15" hidden="false" customHeight="false" outlineLevel="0" collapsed="false">
      <c r="A38" s="5" t="s">
        <v>734</v>
      </c>
      <c r="B38" s="58" t="s">
        <v>537</v>
      </c>
      <c r="C38" s="6" t="s">
        <v>735</v>
      </c>
      <c r="D38" s="6" t="s">
        <v>736</v>
      </c>
      <c r="E38" s="6" t="s">
        <v>260</v>
      </c>
      <c r="F38" s="6" t="s">
        <v>737</v>
      </c>
      <c r="G38" s="30"/>
      <c r="H38" s="36"/>
      <c r="I38" s="36"/>
      <c r="J38" s="36"/>
      <c r="K38" s="30"/>
      <c r="L38" s="30"/>
      <c r="M38" s="57" t="str">
        <f aca="true">IF(AND(D38="",A38=""),"",IF(NOT(OR(B38="All",AND(B38="GCC",OR('Audit Plan'!$B$11="GCC and EU",'Audit Plan'!$B$11="GCC only")),AND(B38="EU",OR('Audit Plan'!$B$11="GCC and EU",'Audit Plan'!$B$11="EU only")))),"Not in scope",IF(J38&lt;&gt;"","Received",IF(H38="","Not requested",IF(I38="","Requested",IF(I38&lt;TODAY(),"Overdue",IF(I38-TODAY()&lt;='Audit Plan'!$B$15,"Due soon","Requested")))))))</f>
        <v>Not requested</v>
      </c>
    </row>
    <row r="39" customFormat="false" ht="15" hidden="false" customHeight="false" outlineLevel="0" collapsed="false">
      <c r="A39" s="5" t="s">
        <v>738</v>
      </c>
      <c r="B39" s="58" t="s">
        <v>537</v>
      </c>
      <c r="C39" s="6" t="s">
        <v>735</v>
      </c>
      <c r="D39" s="6" t="s">
        <v>739</v>
      </c>
      <c r="E39" s="6" t="s">
        <v>260</v>
      </c>
      <c r="F39" s="6" t="s">
        <v>729</v>
      </c>
      <c r="G39" s="30"/>
      <c r="H39" s="36"/>
      <c r="I39" s="36"/>
      <c r="J39" s="36"/>
      <c r="K39" s="30"/>
      <c r="L39" s="30"/>
      <c r="M39" s="57" t="str">
        <f aca="true">IF(AND(D39="",A39=""),"",IF(NOT(OR(B39="All",AND(B39="GCC",OR('Audit Plan'!$B$11="GCC and EU",'Audit Plan'!$B$11="GCC only")),AND(B39="EU",OR('Audit Plan'!$B$11="GCC and EU",'Audit Plan'!$B$11="EU only")))),"Not in scope",IF(J39&lt;&gt;"","Received",IF(H39="","Not requested",IF(I39="","Requested",IF(I39&lt;TODAY(),"Overdue",IF(I39-TODAY()&lt;='Audit Plan'!$B$15,"Due soon","Requested")))))))</f>
        <v>Not requested</v>
      </c>
    </row>
    <row r="40" customFormat="false" ht="15" hidden="false" customHeight="false" outlineLevel="0" collapsed="false">
      <c r="A40" s="5" t="s">
        <v>740</v>
      </c>
      <c r="B40" s="58" t="s">
        <v>537</v>
      </c>
      <c r="C40" s="6" t="s">
        <v>710</v>
      </c>
      <c r="D40" s="6" t="s">
        <v>741</v>
      </c>
      <c r="E40" s="6" t="s">
        <v>393</v>
      </c>
      <c r="F40" s="6" t="s">
        <v>704</v>
      </c>
      <c r="G40" s="30"/>
      <c r="H40" s="36"/>
      <c r="I40" s="36"/>
      <c r="J40" s="36"/>
      <c r="K40" s="30"/>
      <c r="L40" s="30"/>
      <c r="M40" s="57" t="str">
        <f aca="true">IF(AND(D40="",A40=""),"",IF(NOT(OR(B40="All",AND(B40="GCC",OR('Audit Plan'!$B$11="GCC and EU",'Audit Plan'!$B$11="GCC only")),AND(B40="EU",OR('Audit Plan'!$B$11="GCC and EU",'Audit Plan'!$B$11="EU only")))),"Not in scope",IF(J40&lt;&gt;"","Received",IF(H40="","Not requested",IF(I40="","Requested",IF(I40&lt;TODAY(),"Overdue",IF(I40-TODAY()&lt;='Audit Plan'!$B$15,"Due soon","Requested")))))))</f>
        <v>Not requested</v>
      </c>
    </row>
    <row r="41" customFormat="false" ht="23.85" hidden="false" customHeight="false" outlineLevel="0" collapsed="false">
      <c r="A41" s="5" t="s">
        <v>742</v>
      </c>
      <c r="B41" s="58" t="s">
        <v>537</v>
      </c>
      <c r="C41" s="6" t="s">
        <v>743</v>
      </c>
      <c r="D41" s="6" t="s">
        <v>744</v>
      </c>
      <c r="E41" s="6" t="s">
        <v>745</v>
      </c>
      <c r="F41" s="6" t="s">
        <v>684</v>
      </c>
      <c r="G41" s="30"/>
      <c r="H41" s="36"/>
      <c r="I41" s="36"/>
      <c r="J41" s="36"/>
      <c r="K41" s="30"/>
      <c r="L41" s="30"/>
      <c r="M41" s="57" t="str">
        <f aca="true">IF(AND(D41="",A41=""),"",IF(NOT(OR(B41="All",AND(B41="GCC",OR('Audit Plan'!$B$11="GCC and EU",'Audit Plan'!$B$11="GCC only")),AND(B41="EU",OR('Audit Plan'!$B$11="GCC and EU",'Audit Plan'!$B$11="EU only")))),"Not in scope",IF(J41&lt;&gt;"","Received",IF(H41="","Not requested",IF(I41="","Requested",IF(I41&lt;TODAY(),"Overdue",IF(I41-TODAY()&lt;='Audit Plan'!$B$15,"Due soon","Requested")))))))</f>
        <v>Not requested</v>
      </c>
    </row>
    <row r="42" customFormat="false" ht="15" hidden="false" customHeight="false" outlineLevel="0" collapsed="false">
      <c r="A42" s="5" t="s">
        <v>746</v>
      </c>
      <c r="B42" s="58" t="s">
        <v>537</v>
      </c>
      <c r="C42" s="6" t="s">
        <v>747</v>
      </c>
      <c r="D42" s="6" t="s">
        <v>748</v>
      </c>
      <c r="E42" s="6" t="s">
        <v>398</v>
      </c>
      <c r="F42" s="6" t="s">
        <v>749</v>
      </c>
      <c r="G42" s="30"/>
      <c r="H42" s="36"/>
      <c r="I42" s="36"/>
      <c r="J42" s="36"/>
      <c r="K42" s="30"/>
      <c r="L42" s="30"/>
      <c r="M42" s="57" t="str">
        <f aca="true">IF(AND(D42="",A42=""),"",IF(NOT(OR(B42="All",AND(B42="GCC",OR('Audit Plan'!$B$11="GCC and EU",'Audit Plan'!$B$11="GCC only")),AND(B42="EU",OR('Audit Plan'!$B$11="GCC and EU",'Audit Plan'!$B$11="EU only")))),"Not in scope",IF(J42&lt;&gt;"","Received",IF(H42="","Not requested",IF(I42="","Requested",IF(I42&lt;TODAY(),"Overdue",IF(I42-TODAY()&lt;='Audit Plan'!$B$15,"Due soon","Requested")))))))</f>
        <v>Not requested</v>
      </c>
    </row>
    <row r="43" customFormat="false" ht="15" hidden="false" customHeight="false" outlineLevel="0" collapsed="false">
      <c r="A43" s="5" t="s">
        <v>750</v>
      </c>
      <c r="B43" s="58" t="s">
        <v>537</v>
      </c>
      <c r="C43" s="6" t="s">
        <v>747</v>
      </c>
      <c r="D43" s="6" t="s">
        <v>751</v>
      </c>
      <c r="E43" s="6" t="s">
        <v>403</v>
      </c>
      <c r="F43" s="6" t="s">
        <v>752</v>
      </c>
      <c r="G43" s="30"/>
      <c r="H43" s="36"/>
      <c r="I43" s="36"/>
      <c r="J43" s="36"/>
      <c r="K43" s="30"/>
      <c r="L43" s="30"/>
      <c r="M43" s="57" t="str">
        <f aca="true">IF(AND(D43="",A43=""),"",IF(NOT(OR(B43="All",AND(B43="GCC",OR('Audit Plan'!$B$11="GCC and EU",'Audit Plan'!$B$11="GCC only")),AND(B43="EU",OR('Audit Plan'!$B$11="GCC and EU",'Audit Plan'!$B$11="EU only")))),"Not in scope",IF(J43&lt;&gt;"","Received",IF(H43="","Not requested",IF(I43="","Requested",IF(I43&lt;TODAY(),"Overdue",IF(I43-TODAY()&lt;='Audit Plan'!$B$15,"Due soon","Requested")))))))</f>
        <v>Not requested</v>
      </c>
    </row>
    <row r="44" customFormat="false" ht="23.85" hidden="false" customHeight="false" outlineLevel="0" collapsed="false">
      <c r="A44" s="5" t="s">
        <v>753</v>
      </c>
      <c r="B44" s="58" t="s">
        <v>537</v>
      </c>
      <c r="C44" s="6" t="s">
        <v>754</v>
      </c>
      <c r="D44" s="6" t="s">
        <v>755</v>
      </c>
      <c r="E44" s="6" t="s">
        <v>756</v>
      </c>
      <c r="F44" s="6" t="s">
        <v>757</v>
      </c>
      <c r="G44" s="30"/>
      <c r="H44" s="36"/>
      <c r="I44" s="36"/>
      <c r="J44" s="36"/>
      <c r="K44" s="30"/>
      <c r="L44" s="30"/>
      <c r="M44" s="57" t="str">
        <f aca="true">IF(AND(D44="",A44=""),"",IF(NOT(OR(B44="All",AND(B44="GCC",OR('Audit Plan'!$B$11="GCC and EU",'Audit Plan'!$B$11="GCC only")),AND(B44="EU",OR('Audit Plan'!$B$11="GCC and EU",'Audit Plan'!$B$11="EU only")))),"Not in scope",IF(J44&lt;&gt;"","Received",IF(H44="","Not requested",IF(I44="","Requested",IF(I44&lt;TODAY(),"Overdue",IF(I44-TODAY()&lt;='Audit Plan'!$B$15,"Due soon","Requested")))))))</f>
        <v>Not requested</v>
      </c>
    </row>
    <row r="45" customFormat="false" ht="15" hidden="false" customHeight="false" outlineLevel="0" collapsed="false">
      <c r="A45" s="5" t="s">
        <v>758</v>
      </c>
      <c r="B45" s="58" t="s">
        <v>537</v>
      </c>
      <c r="C45" s="6" t="s">
        <v>675</v>
      </c>
      <c r="D45" s="6" t="s">
        <v>759</v>
      </c>
      <c r="E45" s="6" t="s">
        <v>320</v>
      </c>
      <c r="F45" s="6" t="s">
        <v>760</v>
      </c>
      <c r="G45" s="30"/>
      <c r="H45" s="36"/>
      <c r="I45" s="36"/>
      <c r="J45" s="36"/>
      <c r="K45" s="30"/>
      <c r="L45" s="30"/>
      <c r="M45" s="57" t="str">
        <f aca="true">IF(AND(D45="",A45=""),"",IF(NOT(OR(B45="All",AND(B45="GCC",OR('Audit Plan'!$B$11="GCC and EU",'Audit Plan'!$B$11="GCC only")),AND(B45="EU",OR('Audit Plan'!$B$11="GCC and EU",'Audit Plan'!$B$11="EU only")))),"Not in scope",IF(J45&lt;&gt;"","Received",IF(H45="","Not requested",IF(I45="","Requested",IF(I45&lt;TODAY(),"Overdue",IF(I45-TODAY()&lt;='Audit Plan'!$B$15,"Due soon","Requested")))))))</f>
        <v>Not requested</v>
      </c>
    </row>
    <row r="46" customFormat="false" ht="15" hidden="false" customHeight="false" outlineLevel="0" collapsed="false">
      <c r="A46" s="5" t="s">
        <v>761</v>
      </c>
      <c r="B46" s="58" t="s">
        <v>537</v>
      </c>
      <c r="C46" s="6" t="s">
        <v>675</v>
      </c>
      <c r="D46" s="6" t="s">
        <v>679</v>
      </c>
      <c r="E46" s="6" t="s">
        <v>328</v>
      </c>
      <c r="F46" s="6" t="s">
        <v>701</v>
      </c>
      <c r="G46" s="30"/>
      <c r="H46" s="36"/>
      <c r="I46" s="36"/>
      <c r="J46" s="36"/>
      <c r="K46" s="30"/>
      <c r="L46" s="30"/>
      <c r="M46" s="57" t="str">
        <f aca="true">IF(AND(D46="",A46=""),"",IF(NOT(OR(B46="All",AND(B46="GCC",OR('Audit Plan'!$B$11="GCC and EU",'Audit Plan'!$B$11="GCC only")),AND(B46="EU",OR('Audit Plan'!$B$11="GCC and EU",'Audit Plan'!$B$11="EU only")))),"Not in scope",IF(J46&lt;&gt;"","Received",IF(H46="","Not requested",IF(I46="","Requested",IF(I46&lt;TODAY(),"Overdue",IF(I46-TODAY()&lt;='Audit Plan'!$B$15,"Due soon","Requested")))))))</f>
        <v>Not requested</v>
      </c>
    </row>
    <row r="47" customFormat="false" ht="23.85" hidden="false" customHeight="false" outlineLevel="0" collapsed="false">
      <c r="A47" s="5" t="s">
        <v>762</v>
      </c>
      <c r="B47" s="58" t="s">
        <v>537</v>
      </c>
      <c r="C47" s="6" t="s">
        <v>686</v>
      </c>
      <c r="D47" s="6" t="s">
        <v>763</v>
      </c>
      <c r="E47" s="6" t="s">
        <v>764</v>
      </c>
      <c r="F47" s="6" t="s">
        <v>684</v>
      </c>
      <c r="G47" s="30"/>
      <c r="H47" s="36"/>
      <c r="I47" s="36"/>
      <c r="J47" s="36"/>
      <c r="K47" s="30"/>
      <c r="L47" s="30"/>
      <c r="M47" s="57" t="str">
        <f aca="true">IF(AND(D47="",A47=""),"",IF(NOT(OR(B47="All",AND(B47="GCC",OR('Audit Plan'!$B$11="GCC and EU",'Audit Plan'!$B$11="GCC only")),AND(B47="EU",OR('Audit Plan'!$B$11="GCC and EU",'Audit Plan'!$B$11="EU only")))),"Not in scope",IF(J47&lt;&gt;"","Received",IF(H47="","Not requested",IF(I47="","Requested",IF(I47&lt;TODAY(),"Overdue",IF(I47-TODAY()&lt;='Audit Plan'!$B$15,"Due soon","Requested")))))))</f>
        <v>Not requested</v>
      </c>
    </row>
    <row r="48" customFormat="false" ht="15" hidden="false" customHeight="false" outlineLevel="0" collapsed="false">
      <c r="A48" s="5" t="s">
        <v>765</v>
      </c>
      <c r="B48" s="58" t="s">
        <v>537</v>
      </c>
      <c r="C48" s="6" t="s">
        <v>766</v>
      </c>
      <c r="D48" s="6" t="s">
        <v>767</v>
      </c>
      <c r="E48" s="6" t="s">
        <v>398</v>
      </c>
      <c r="F48" s="6" t="s">
        <v>768</v>
      </c>
      <c r="G48" s="30"/>
      <c r="H48" s="36"/>
      <c r="I48" s="36"/>
      <c r="J48" s="36"/>
      <c r="K48" s="30"/>
      <c r="L48" s="30"/>
      <c r="M48" s="57" t="str">
        <f aca="true">IF(AND(D48="",A48=""),"",IF(NOT(OR(B48="All",AND(B48="GCC",OR('Audit Plan'!$B$11="GCC and EU",'Audit Plan'!$B$11="GCC only")),AND(B48="EU",OR('Audit Plan'!$B$11="GCC and EU",'Audit Plan'!$B$11="EU only")))),"Not in scope",IF(J48&lt;&gt;"","Received",IF(H48="","Not requested",IF(I48="","Requested",IF(I48&lt;TODAY(),"Overdue",IF(I48-TODAY()&lt;='Audit Plan'!$B$15,"Due soon","Requested")))))))</f>
        <v>Not requested</v>
      </c>
    </row>
    <row r="49" customFormat="false" ht="23.85" hidden="false" customHeight="false" outlineLevel="0" collapsed="false">
      <c r="A49" s="5" t="s">
        <v>769</v>
      </c>
      <c r="B49" s="58" t="s">
        <v>537</v>
      </c>
      <c r="C49" s="6" t="s">
        <v>584</v>
      </c>
      <c r="D49" s="6" t="s">
        <v>770</v>
      </c>
      <c r="E49" s="6" t="s">
        <v>771</v>
      </c>
      <c r="F49" s="6" t="s">
        <v>772</v>
      </c>
      <c r="G49" s="30"/>
      <c r="H49" s="36"/>
      <c r="I49" s="36"/>
      <c r="J49" s="36"/>
      <c r="K49" s="30"/>
      <c r="L49" s="30"/>
      <c r="M49" s="57" t="str">
        <f aca="true">IF(AND(D49="",A49=""),"",IF(NOT(OR(B49="All",AND(B49="GCC",OR('Audit Plan'!$B$11="GCC and EU",'Audit Plan'!$B$11="GCC only")),AND(B49="EU",OR('Audit Plan'!$B$11="GCC and EU",'Audit Plan'!$B$11="EU only")))),"Not in scope",IF(J49&lt;&gt;"","Received",IF(H49="","Not requested",IF(I49="","Requested",IF(I49&lt;TODAY(),"Overdue",IF(I49-TODAY()&lt;='Audit Plan'!$B$15,"Due soon","Requested")))))))</f>
        <v>Not requested</v>
      </c>
    </row>
    <row r="50" customFormat="false" ht="15" hidden="false" customHeight="false" outlineLevel="0" collapsed="false">
      <c r="A50" s="5" t="s">
        <v>773</v>
      </c>
      <c r="B50" s="58" t="s">
        <v>537</v>
      </c>
      <c r="C50" s="6" t="s">
        <v>584</v>
      </c>
      <c r="D50" s="6" t="s">
        <v>774</v>
      </c>
      <c r="E50" s="6" t="s">
        <v>271</v>
      </c>
      <c r="F50" s="6" t="s">
        <v>729</v>
      </c>
      <c r="G50" s="30"/>
      <c r="H50" s="36"/>
      <c r="I50" s="36"/>
      <c r="J50" s="36"/>
      <c r="K50" s="30"/>
      <c r="L50" s="30"/>
      <c r="M50" s="57" t="str">
        <f aca="true">IF(AND(D50="",A50=""),"",IF(NOT(OR(B50="All",AND(B50="GCC",OR('Audit Plan'!$B$11="GCC and EU",'Audit Plan'!$B$11="GCC only")),AND(B50="EU",OR('Audit Plan'!$B$11="GCC and EU",'Audit Plan'!$B$11="EU only")))),"Not in scope",IF(J50&lt;&gt;"","Received",IF(H50="","Not requested",IF(I50="","Requested",IF(I50&lt;TODAY(),"Overdue",IF(I50-TODAY()&lt;='Audit Plan'!$B$15,"Due soon","Requested")))))))</f>
        <v>Not requested</v>
      </c>
    </row>
    <row r="51" customFormat="false" ht="15" hidden="false" customHeight="false" outlineLevel="0" collapsed="false">
      <c r="A51" s="5" t="s">
        <v>775</v>
      </c>
      <c r="B51" s="58" t="s">
        <v>537</v>
      </c>
      <c r="C51" s="6" t="s">
        <v>584</v>
      </c>
      <c r="D51" s="6" t="s">
        <v>776</v>
      </c>
      <c r="E51" s="6" t="s">
        <v>292</v>
      </c>
      <c r="F51" s="6" t="s">
        <v>777</v>
      </c>
      <c r="G51" s="30"/>
      <c r="H51" s="36"/>
      <c r="I51" s="36"/>
      <c r="J51" s="36"/>
      <c r="K51" s="30"/>
      <c r="L51" s="30"/>
      <c r="M51" s="57" t="str">
        <f aca="true">IF(AND(D51="",A51=""),"",IF(NOT(OR(B51="All",AND(B51="GCC",OR('Audit Plan'!$B$11="GCC and EU",'Audit Plan'!$B$11="GCC only")),AND(B51="EU",OR('Audit Plan'!$B$11="GCC and EU",'Audit Plan'!$B$11="EU only")))),"Not in scope",IF(J51&lt;&gt;"","Received",IF(H51="","Not requested",IF(I51="","Requested",IF(I51&lt;TODAY(),"Overdue",IF(I51-TODAY()&lt;='Audit Plan'!$B$15,"Due soon","Requested")))))))</f>
        <v>Not requested</v>
      </c>
    </row>
    <row r="52" customFormat="false" ht="15" hidden="false" customHeight="false" outlineLevel="0" collapsed="false">
      <c r="A52" s="5" t="s">
        <v>778</v>
      </c>
      <c r="B52" s="58" t="s">
        <v>537</v>
      </c>
      <c r="C52" s="6" t="s">
        <v>779</v>
      </c>
      <c r="D52" s="6" t="s">
        <v>780</v>
      </c>
      <c r="E52" s="6" t="s">
        <v>235</v>
      </c>
      <c r="F52" s="6" t="s">
        <v>729</v>
      </c>
      <c r="G52" s="30"/>
      <c r="H52" s="36"/>
      <c r="I52" s="36"/>
      <c r="J52" s="36"/>
      <c r="K52" s="30"/>
      <c r="L52" s="30"/>
      <c r="M52" s="57" t="str">
        <f aca="true">IF(AND(D52="",A52=""),"",IF(NOT(OR(B52="All",AND(B52="GCC",OR('Audit Plan'!$B$11="GCC and EU",'Audit Plan'!$B$11="GCC only")),AND(B52="EU",OR('Audit Plan'!$B$11="GCC and EU",'Audit Plan'!$B$11="EU only")))),"Not in scope",IF(J52&lt;&gt;"","Received",IF(H52="","Not requested",IF(I52="","Requested",IF(I52&lt;TODAY(),"Overdue",IF(I52-TODAY()&lt;='Audit Plan'!$B$15,"Due soon","Requested")))))))</f>
        <v>Not requested</v>
      </c>
    </row>
    <row r="53" customFormat="false" ht="15" hidden="false" customHeight="false" outlineLevel="0" collapsed="false">
      <c r="A53" s="5" t="s">
        <v>781</v>
      </c>
      <c r="B53" s="58" t="s">
        <v>537</v>
      </c>
      <c r="C53" s="6" t="s">
        <v>594</v>
      </c>
      <c r="D53" s="6" t="s">
        <v>782</v>
      </c>
      <c r="E53" s="6" t="s">
        <v>403</v>
      </c>
      <c r="F53" s="6" t="s">
        <v>783</v>
      </c>
      <c r="G53" s="30"/>
      <c r="H53" s="36"/>
      <c r="I53" s="36"/>
      <c r="J53" s="36"/>
      <c r="K53" s="30"/>
      <c r="L53" s="30"/>
      <c r="M53" s="57" t="str">
        <f aca="true">IF(AND(D53="",A53=""),"",IF(NOT(OR(B53="All",AND(B53="GCC",OR('Audit Plan'!$B$11="GCC and EU",'Audit Plan'!$B$11="GCC only")),AND(B53="EU",OR('Audit Plan'!$B$11="GCC and EU",'Audit Plan'!$B$11="EU only")))),"Not in scope",IF(J53&lt;&gt;"","Received",IF(H53="","Not requested",IF(I53="","Requested",IF(I53&lt;TODAY(),"Overdue",IF(I53-TODAY()&lt;='Audit Plan'!$B$15,"Due soon","Requested")))))))</f>
        <v>Not requested</v>
      </c>
    </row>
    <row r="54" customFormat="false" ht="15" hidden="false" customHeight="false" outlineLevel="0" collapsed="false">
      <c r="A54" s="5" t="s">
        <v>784</v>
      </c>
      <c r="B54" s="58" t="s">
        <v>537</v>
      </c>
      <c r="C54" s="6" t="s">
        <v>599</v>
      </c>
      <c r="D54" s="6" t="s">
        <v>785</v>
      </c>
      <c r="E54" s="6" t="s">
        <v>413</v>
      </c>
      <c r="F54" s="6" t="s">
        <v>684</v>
      </c>
      <c r="G54" s="30"/>
      <c r="H54" s="36"/>
      <c r="I54" s="36"/>
      <c r="J54" s="36"/>
      <c r="K54" s="30"/>
      <c r="L54" s="30"/>
      <c r="M54" s="57" t="str">
        <f aca="true">IF(AND(D54="",A54=""),"",IF(NOT(OR(B54="All",AND(B54="GCC",OR('Audit Plan'!$B$11="GCC and EU",'Audit Plan'!$B$11="GCC only")),AND(B54="EU",OR('Audit Plan'!$B$11="GCC and EU",'Audit Plan'!$B$11="EU only")))),"Not in scope",IF(J54&lt;&gt;"","Received",IF(H54="","Not requested",IF(I54="","Requested",IF(I54&lt;TODAY(),"Overdue",IF(I54-TODAY()&lt;='Audit Plan'!$B$15,"Due soon","Requested")))))))</f>
        <v>Not requested</v>
      </c>
    </row>
    <row r="55" customFormat="false" ht="15" hidden="false" customHeight="false" outlineLevel="0" collapsed="false">
      <c r="A55" s="5" t="s">
        <v>786</v>
      </c>
      <c r="B55" s="58" t="s">
        <v>537</v>
      </c>
      <c r="C55" s="6" t="s">
        <v>599</v>
      </c>
      <c r="D55" s="6" t="s">
        <v>694</v>
      </c>
      <c r="E55" s="6" t="s">
        <v>413</v>
      </c>
      <c r="F55" s="6" t="s">
        <v>695</v>
      </c>
      <c r="G55" s="30"/>
      <c r="H55" s="36"/>
      <c r="I55" s="36"/>
      <c r="J55" s="36"/>
      <c r="K55" s="30"/>
      <c r="L55" s="30"/>
      <c r="M55" s="57" t="str">
        <f aca="true">IF(AND(D55="",A55=""),"",IF(NOT(OR(B55="All",AND(B55="GCC",OR('Audit Plan'!$B$11="GCC and EU",'Audit Plan'!$B$11="GCC only")),AND(B55="EU",OR('Audit Plan'!$B$11="GCC and EU",'Audit Plan'!$B$11="EU only")))),"Not in scope",IF(J55&lt;&gt;"","Received",IF(H55="","Not requested",IF(I55="","Requested",IF(I55&lt;TODAY(),"Overdue",IF(I55-TODAY()&lt;='Audit Plan'!$B$15,"Due soon","Requested")))))))</f>
        <v>Not requested</v>
      </c>
    </row>
    <row r="56" customFormat="false" ht="15" hidden="false" customHeight="false" outlineLevel="0" collapsed="false">
      <c r="A56" s="5" t="s">
        <v>787</v>
      </c>
      <c r="B56" s="58" t="s">
        <v>537</v>
      </c>
      <c r="C56" s="6" t="s">
        <v>604</v>
      </c>
      <c r="D56" s="6" t="s">
        <v>788</v>
      </c>
      <c r="E56" s="6" t="s">
        <v>277</v>
      </c>
      <c r="F56" s="6" t="s">
        <v>729</v>
      </c>
      <c r="G56" s="30"/>
      <c r="H56" s="36"/>
      <c r="I56" s="36"/>
      <c r="J56" s="36"/>
      <c r="K56" s="30"/>
      <c r="L56" s="30"/>
      <c r="M56" s="57" t="str">
        <f aca="true">IF(AND(D56="",A56=""),"",IF(NOT(OR(B56="All",AND(B56="GCC",OR('Audit Plan'!$B$11="GCC and EU",'Audit Plan'!$B$11="GCC only")),AND(B56="EU",OR('Audit Plan'!$B$11="GCC and EU",'Audit Plan'!$B$11="EU only")))),"Not in scope",IF(J56&lt;&gt;"","Received",IF(H56="","Not requested",IF(I56="","Requested",IF(I56&lt;TODAY(),"Overdue",IF(I56-TODAY()&lt;='Audit Plan'!$B$15,"Due soon","Requested")))))))</f>
        <v>Not requested</v>
      </c>
    </row>
    <row r="57" customFormat="false" ht="15" hidden="false" customHeight="false" outlineLevel="0" collapsed="false">
      <c r="A57" s="5" t="s">
        <v>789</v>
      </c>
      <c r="B57" s="58" t="s">
        <v>537</v>
      </c>
      <c r="C57" s="6" t="s">
        <v>790</v>
      </c>
      <c r="D57" s="6" t="s">
        <v>791</v>
      </c>
      <c r="E57" s="6" t="s">
        <v>277</v>
      </c>
      <c r="F57" s="6" t="s">
        <v>792</v>
      </c>
      <c r="G57" s="30"/>
      <c r="H57" s="36"/>
      <c r="I57" s="36"/>
      <c r="J57" s="36"/>
      <c r="K57" s="30"/>
      <c r="L57" s="30"/>
      <c r="M57" s="57" t="str">
        <f aca="true">IF(AND(D57="",A57=""),"",IF(NOT(OR(B57="All",AND(B57="GCC",OR('Audit Plan'!$B$11="GCC and EU",'Audit Plan'!$B$11="GCC only")),AND(B57="EU",OR('Audit Plan'!$B$11="GCC and EU",'Audit Plan'!$B$11="EU only")))),"Not in scope",IF(J57&lt;&gt;"","Received",IF(H57="","Not requested",IF(I57="","Requested",IF(I57&lt;TODAY(),"Overdue",IF(I57-TODAY()&lt;='Audit Plan'!$B$15,"Due soon","Requested")))))))</f>
        <v>Not requested</v>
      </c>
    </row>
    <row r="58" customFormat="false" ht="15" hidden="false" customHeight="false" outlineLevel="0" collapsed="false">
      <c r="A58" s="5" t="s">
        <v>793</v>
      </c>
      <c r="B58" s="58" t="s">
        <v>537</v>
      </c>
      <c r="C58" s="6" t="s">
        <v>524</v>
      </c>
      <c r="D58" s="6" t="s">
        <v>794</v>
      </c>
      <c r="E58" s="6" t="s">
        <v>381</v>
      </c>
      <c r="F58" s="6" t="s">
        <v>752</v>
      </c>
      <c r="G58" s="30"/>
      <c r="H58" s="36"/>
      <c r="I58" s="36"/>
      <c r="J58" s="36"/>
      <c r="K58" s="30"/>
      <c r="L58" s="30"/>
      <c r="M58" s="57" t="str">
        <f aca="true">IF(AND(D58="",A58=""),"",IF(NOT(OR(B58="All",AND(B58="GCC",OR('Audit Plan'!$B$11="GCC and EU",'Audit Plan'!$B$11="GCC only")),AND(B58="EU",OR('Audit Plan'!$B$11="GCC and EU",'Audit Plan'!$B$11="EU only")))),"Not in scope",IF(J58&lt;&gt;"","Received",IF(H58="","Not requested",IF(I58="","Requested",IF(I58&lt;TODAY(),"Overdue",IF(I58-TODAY()&lt;='Audit Plan'!$B$15,"Due soon","Requested")))))))</f>
        <v>Not requested</v>
      </c>
    </row>
    <row r="59" customFormat="false" ht="15" hidden="false" customHeight="false" outlineLevel="0" collapsed="false">
      <c r="A59" s="5" t="s">
        <v>795</v>
      </c>
      <c r="B59" s="58" t="s">
        <v>537</v>
      </c>
      <c r="C59" s="6" t="s">
        <v>524</v>
      </c>
      <c r="D59" s="6" t="s">
        <v>796</v>
      </c>
      <c r="E59" s="6" t="s">
        <v>381</v>
      </c>
      <c r="F59" s="6" t="s">
        <v>684</v>
      </c>
      <c r="G59" s="30"/>
      <c r="H59" s="36"/>
      <c r="I59" s="36"/>
      <c r="J59" s="36"/>
      <c r="K59" s="30"/>
      <c r="L59" s="30"/>
      <c r="M59" s="57" t="str">
        <f aca="true">IF(AND(D59="",A59=""),"",IF(NOT(OR(B59="All",AND(B59="GCC",OR('Audit Plan'!$B$11="GCC and EU",'Audit Plan'!$B$11="GCC only")),AND(B59="EU",OR('Audit Plan'!$B$11="GCC and EU",'Audit Plan'!$B$11="EU only")))),"Not in scope",IF(J59&lt;&gt;"","Received",IF(H59="","Not requested",IF(I59="","Requested",IF(I59&lt;TODAY(),"Overdue",IF(I59-TODAY()&lt;='Audit Plan'!$B$15,"Due soon","Requested")))))))</f>
        <v>Not requested</v>
      </c>
    </row>
    <row r="60" customFormat="false" ht="15" hidden="false" customHeight="false" outlineLevel="0" collapsed="false">
      <c r="A60" s="5" t="s">
        <v>797</v>
      </c>
      <c r="B60" s="58" t="s">
        <v>537</v>
      </c>
      <c r="C60" s="6" t="s">
        <v>798</v>
      </c>
      <c r="D60" s="6" t="s">
        <v>799</v>
      </c>
      <c r="E60" s="6" t="s">
        <v>381</v>
      </c>
      <c r="F60" s="6" t="s">
        <v>684</v>
      </c>
      <c r="G60" s="30"/>
      <c r="H60" s="36"/>
      <c r="I60" s="36"/>
      <c r="J60" s="36"/>
      <c r="K60" s="30"/>
      <c r="L60" s="30"/>
      <c r="M60" s="57" t="str">
        <f aca="true">IF(AND(D60="",A60=""),"",IF(NOT(OR(B60="All",AND(B60="GCC",OR('Audit Plan'!$B$11="GCC and EU",'Audit Plan'!$B$11="GCC only")),AND(B60="EU",OR('Audit Plan'!$B$11="GCC and EU",'Audit Plan'!$B$11="EU only")))),"Not in scope",IF(J60&lt;&gt;"","Received",IF(H60="","Not requested",IF(I60="","Requested",IF(I60&lt;TODAY(),"Overdue",IF(I60-TODAY()&lt;='Audit Plan'!$B$15,"Due soon","Requested")))))))</f>
        <v>Not requested</v>
      </c>
    </row>
    <row r="61" customFormat="false" ht="15" hidden="false" customHeight="false" outlineLevel="0" collapsed="false">
      <c r="A61" s="5" t="s">
        <v>800</v>
      </c>
      <c r="B61" s="58" t="s">
        <v>537</v>
      </c>
      <c r="C61" s="6" t="s">
        <v>801</v>
      </c>
      <c r="D61" s="6" t="s">
        <v>707</v>
      </c>
      <c r="E61" s="6" t="s">
        <v>271</v>
      </c>
      <c r="F61" s="6" t="s">
        <v>777</v>
      </c>
      <c r="G61" s="30"/>
      <c r="H61" s="36"/>
      <c r="I61" s="36"/>
      <c r="J61" s="36"/>
      <c r="K61" s="30"/>
      <c r="L61" s="30"/>
      <c r="M61" s="57" t="str">
        <f aca="true">IF(AND(D61="",A61=""),"",IF(NOT(OR(B61="All",AND(B61="GCC",OR('Audit Plan'!$B$11="GCC and EU",'Audit Plan'!$B$11="GCC only")),AND(B61="EU",OR('Audit Plan'!$B$11="GCC and EU",'Audit Plan'!$B$11="EU only")))),"Not in scope",IF(J61&lt;&gt;"","Received",IF(H61="","Not requested",IF(I61="","Requested",IF(I61&lt;TODAY(),"Overdue",IF(I61-TODAY()&lt;='Audit Plan'!$B$15,"Due soon","Requested")))))))</f>
        <v>Not requested</v>
      </c>
    </row>
    <row r="62" customFormat="false" ht="15" hidden="false" customHeight="false" outlineLevel="0" collapsed="false">
      <c r="A62" s="5" t="s">
        <v>802</v>
      </c>
      <c r="B62" s="58" t="s">
        <v>537</v>
      </c>
      <c r="C62" s="6" t="s">
        <v>713</v>
      </c>
      <c r="D62" s="6" t="s">
        <v>803</v>
      </c>
      <c r="E62" s="6" t="s">
        <v>398</v>
      </c>
      <c r="F62" s="6" t="s">
        <v>715</v>
      </c>
      <c r="G62" s="30"/>
      <c r="H62" s="36"/>
      <c r="I62" s="36"/>
      <c r="J62" s="36"/>
      <c r="K62" s="30"/>
      <c r="L62" s="30"/>
      <c r="M62" s="57" t="str">
        <f aca="true">IF(AND(D62="",A62=""),"",IF(NOT(OR(B62="All",AND(B62="GCC",OR('Audit Plan'!$B$11="GCC and EU",'Audit Plan'!$B$11="GCC only")),AND(B62="EU",OR('Audit Plan'!$B$11="GCC and EU",'Audit Plan'!$B$11="EU only")))),"Not in scope",IF(J62&lt;&gt;"","Received",IF(H62="","Not requested",IF(I62="","Requested",IF(I62&lt;TODAY(),"Overdue",IF(I62-TODAY()&lt;='Audit Plan'!$B$15,"Due soon","Requested")))))))</f>
        <v>Not requested</v>
      </c>
    </row>
    <row r="63" customFormat="false" ht="15" hidden="false" customHeight="false" outlineLevel="0" collapsed="false">
      <c r="A63" s="30"/>
      <c r="B63" s="42" t="s">
        <v>203</v>
      </c>
      <c r="C63" s="30"/>
      <c r="D63" s="30"/>
      <c r="E63" s="30"/>
      <c r="F63" s="30"/>
      <c r="G63" s="30"/>
      <c r="H63" s="36"/>
      <c r="I63" s="36"/>
      <c r="J63" s="36"/>
      <c r="K63" s="30"/>
      <c r="L63" s="30"/>
      <c r="M63" s="57" t="str">
        <f aca="true">IF(AND(D63="",A63=""),"",IF(NOT(OR(B63="All",AND(B63="GCC",OR('Audit Plan'!$B$11="GCC and EU",'Audit Plan'!$B$11="GCC only")),AND(B63="EU",OR('Audit Plan'!$B$11="GCC and EU",'Audit Plan'!$B$11="EU only")))),"Not in scope",IF(J63&lt;&gt;"","Received",IF(H63="","Not requested",IF(I63="","Requested",IF(I63&lt;TODAY(),"Overdue",IF(I63-TODAY()&lt;='Audit Plan'!$B$15,"Due soon","Requested")))))))</f>
        <v/>
      </c>
    </row>
    <row r="64" customFormat="false" ht="15" hidden="false" customHeight="false" outlineLevel="0" collapsed="false">
      <c r="A64" s="30"/>
      <c r="B64" s="42" t="s">
        <v>203</v>
      </c>
      <c r="C64" s="30"/>
      <c r="D64" s="30"/>
      <c r="E64" s="30"/>
      <c r="F64" s="30"/>
      <c r="G64" s="30"/>
      <c r="H64" s="36"/>
      <c r="I64" s="36"/>
      <c r="J64" s="36"/>
      <c r="K64" s="30"/>
      <c r="L64" s="30"/>
      <c r="M64" s="57" t="str">
        <f aca="true">IF(AND(D64="",A64=""),"",IF(NOT(OR(B64="All",AND(B64="GCC",OR('Audit Plan'!$B$11="GCC and EU",'Audit Plan'!$B$11="GCC only")),AND(B64="EU",OR('Audit Plan'!$B$11="GCC and EU",'Audit Plan'!$B$11="EU only")))),"Not in scope",IF(J64&lt;&gt;"","Received",IF(H64="","Not requested",IF(I64="","Requested",IF(I64&lt;TODAY(),"Overdue",IF(I64-TODAY()&lt;='Audit Plan'!$B$15,"Due soon","Requested")))))))</f>
        <v/>
      </c>
    </row>
    <row r="65" customFormat="false" ht="15" hidden="false" customHeight="false" outlineLevel="0" collapsed="false">
      <c r="A65" s="30"/>
      <c r="B65" s="42" t="s">
        <v>203</v>
      </c>
      <c r="C65" s="30"/>
      <c r="D65" s="30"/>
      <c r="E65" s="30"/>
      <c r="F65" s="30"/>
      <c r="G65" s="30"/>
      <c r="H65" s="36"/>
      <c r="I65" s="36"/>
      <c r="J65" s="36"/>
      <c r="K65" s="30"/>
      <c r="L65" s="30"/>
      <c r="M65" s="57" t="str">
        <f aca="true">IF(AND(D65="",A65=""),"",IF(NOT(OR(B65="All",AND(B65="GCC",OR('Audit Plan'!$B$11="GCC and EU",'Audit Plan'!$B$11="GCC only")),AND(B65="EU",OR('Audit Plan'!$B$11="GCC and EU",'Audit Plan'!$B$11="EU only")))),"Not in scope",IF(J65&lt;&gt;"","Received",IF(H65="","Not requested",IF(I65="","Requested",IF(I65&lt;TODAY(),"Overdue",IF(I65-TODAY()&lt;='Audit Plan'!$B$15,"Due soon","Requested")))))))</f>
        <v/>
      </c>
    </row>
    <row r="66" customFormat="false" ht="15" hidden="false" customHeight="false" outlineLevel="0" collapsed="false">
      <c r="A66" s="30"/>
      <c r="B66" s="42" t="s">
        <v>203</v>
      </c>
      <c r="C66" s="30"/>
      <c r="D66" s="30"/>
      <c r="E66" s="30"/>
      <c r="F66" s="30"/>
      <c r="G66" s="30"/>
      <c r="H66" s="36"/>
      <c r="I66" s="36"/>
      <c r="J66" s="36"/>
      <c r="K66" s="30"/>
      <c r="L66" s="30"/>
      <c r="M66" s="57" t="str">
        <f aca="true">IF(AND(D66="",A66=""),"",IF(NOT(OR(B66="All",AND(B66="GCC",OR('Audit Plan'!$B$11="GCC and EU",'Audit Plan'!$B$11="GCC only")),AND(B66="EU",OR('Audit Plan'!$B$11="GCC and EU",'Audit Plan'!$B$11="EU only")))),"Not in scope",IF(J66&lt;&gt;"","Received",IF(H66="","Not requested",IF(I66="","Requested",IF(I66&lt;TODAY(),"Overdue",IF(I66-TODAY()&lt;='Audit Plan'!$B$15,"Due soon","Requested")))))))</f>
        <v/>
      </c>
    </row>
    <row r="67" customFormat="false" ht="15" hidden="false" customHeight="false" outlineLevel="0" collapsed="false">
      <c r="A67" s="30"/>
      <c r="B67" s="42" t="s">
        <v>203</v>
      </c>
      <c r="C67" s="30"/>
      <c r="D67" s="30"/>
      <c r="E67" s="30"/>
      <c r="F67" s="30"/>
      <c r="G67" s="30"/>
      <c r="H67" s="36"/>
      <c r="I67" s="36"/>
      <c r="J67" s="36"/>
      <c r="K67" s="30"/>
      <c r="L67" s="30"/>
      <c r="M67" s="57" t="str">
        <f aca="true">IF(AND(D67="",A67=""),"",IF(NOT(OR(B67="All",AND(B67="GCC",OR('Audit Plan'!$B$11="GCC and EU",'Audit Plan'!$B$11="GCC only")),AND(B67="EU",OR('Audit Plan'!$B$11="GCC and EU",'Audit Plan'!$B$11="EU only")))),"Not in scope",IF(J67&lt;&gt;"","Received",IF(H67="","Not requested",IF(I67="","Requested",IF(I67&lt;TODAY(),"Overdue",IF(I67-TODAY()&lt;='Audit Plan'!$B$15,"Due soon","Requested")))))))</f>
        <v/>
      </c>
    </row>
    <row r="68" customFormat="false" ht="15" hidden="false" customHeight="false" outlineLevel="0" collapsed="false">
      <c r="A68" s="30"/>
      <c r="B68" s="42" t="s">
        <v>203</v>
      </c>
      <c r="C68" s="30"/>
      <c r="D68" s="30"/>
      <c r="E68" s="30"/>
      <c r="F68" s="30"/>
      <c r="G68" s="30"/>
      <c r="H68" s="36"/>
      <c r="I68" s="36"/>
      <c r="J68" s="36"/>
      <c r="K68" s="30"/>
      <c r="L68" s="30"/>
      <c r="M68" s="57" t="str">
        <f aca="true">IF(AND(D68="",A68=""),"",IF(NOT(OR(B68="All",AND(B68="GCC",OR('Audit Plan'!$B$11="GCC and EU",'Audit Plan'!$B$11="GCC only")),AND(B68="EU",OR('Audit Plan'!$B$11="GCC and EU",'Audit Plan'!$B$11="EU only")))),"Not in scope",IF(J68&lt;&gt;"","Received",IF(H68="","Not requested",IF(I68="","Requested",IF(I68&lt;TODAY(),"Overdue",IF(I68-TODAY()&lt;='Audit Plan'!$B$15,"Due soon","Requested")))))))</f>
        <v/>
      </c>
    </row>
    <row r="69" customFormat="false" ht="15" hidden="false" customHeight="false" outlineLevel="0" collapsed="false">
      <c r="A69" s="30"/>
      <c r="B69" s="42" t="s">
        <v>203</v>
      </c>
      <c r="C69" s="30"/>
      <c r="D69" s="30"/>
      <c r="E69" s="30"/>
      <c r="F69" s="30"/>
      <c r="G69" s="30"/>
      <c r="H69" s="36"/>
      <c r="I69" s="36"/>
      <c r="J69" s="36"/>
      <c r="K69" s="30"/>
      <c r="L69" s="30"/>
      <c r="M69" s="57" t="str">
        <f aca="true">IF(AND(D69="",A69=""),"",IF(NOT(OR(B69="All",AND(B69="GCC",OR('Audit Plan'!$B$11="GCC and EU",'Audit Plan'!$B$11="GCC only")),AND(B69="EU",OR('Audit Plan'!$B$11="GCC and EU",'Audit Plan'!$B$11="EU only")))),"Not in scope",IF(J69&lt;&gt;"","Received",IF(H69="","Not requested",IF(I69="","Requested",IF(I69&lt;TODAY(),"Overdue",IF(I69-TODAY()&lt;='Audit Plan'!$B$15,"Due soon","Requested")))))))</f>
        <v/>
      </c>
    </row>
    <row r="70" customFormat="false" ht="15" hidden="false" customHeight="false" outlineLevel="0" collapsed="false">
      <c r="A70" s="30"/>
      <c r="B70" s="42" t="s">
        <v>203</v>
      </c>
      <c r="C70" s="30"/>
      <c r="D70" s="30"/>
      <c r="E70" s="30"/>
      <c r="F70" s="30"/>
      <c r="G70" s="30"/>
      <c r="H70" s="36"/>
      <c r="I70" s="36"/>
      <c r="J70" s="36"/>
      <c r="K70" s="30"/>
      <c r="L70" s="30"/>
      <c r="M70" s="57" t="str">
        <f aca="true">IF(AND(D70="",A70=""),"",IF(NOT(OR(B70="All",AND(B70="GCC",OR('Audit Plan'!$B$11="GCC and EU",'Audit Plan'!$B$11="GCC only")),AND(B70="EU",OR('Audit Plan'!$B$11="GCC and EU",'Audit Plan'!$B$11="EU only")))),"Not in scope",IF(J70&lt;&gt;"","Received",IF(H70="","Not requested",IF(I70="","Requested",IF(I70&lt;TODAY(),"Overdue",IF(I70-TODAY()&lt;='Audit Plan'!$B$15,"Due soon","Requested")))))))</f>
        <v/>
      </c>
    </row>
    <row r="71" customFormat="false" ht="15" hidden="false" customHeight="false" outlineLevel="0" collapsed="false">
      <c r="A71" s="30"/>
      <c r="B71" s="42" t="s">
        <v>203</v>
      </c>
      <c r="C71" s="30"/>
      <c r="D71" s="30"/>
      <c r="E71" s="30"/>
      <c r="F71" s="30"/>
      <c r="G71" s="30"/>
      <c r="H71" s="36"/>
      <c r="I71" s="36"/>
      <c r="J71" s="36"/>
      <c r="K71" s="30"/>
      <c r="L71" s="30"/>
      <c r="M71" s="57" t="str">
        <f aca="true">IF(AND(D71="",A71=""),"",IF(NOT(OR(B71="All",AND(B71="GCC",OR('Audit Plan'!$B$11="GCC and EU",'Audit Plan'!$B$11="GCC only")),AND(B71="EU",OR('Audit Plan'!$B$11="GCC and EU",'Audit Plan'!$B$11="EU only")))),"Not in scope",IF(J71&lt;&gt;"","Received",IF(H71="","Not requested",IF(I71="","Requested",IF(I71&lt;TODAY(),"Overdue",IF(I71-TODAY()&lt;='Audit Plan'!$B$15,"Due soon","Requested")))))))</f>
        <v/>
      </c>
    </row>
    <row r="72" customFormat="false" ht="15" hidden="false" customHeight="false" outlineLevel="0" collapsed="false">
      <c r="A72" s="30"/>
      <c r="B72" s="42" t="s">
        <v>203</v>
      </c>
      <c r="C72" s="30"/>
      <c r="D72" s="30"/>
      <c r="E72" s="30"/>
      <c r="F72" s="30"/>
      <c r="G72" s="30"/>
      <c r="H72" s="36"/>
      <c r="I72" s="36"/>
      <c r="J72" s="36"/>
      <c r="K72" s="30"/>
      <c r="L72" s="30"/>
      <c r="M72" s="57" t="str">
        <f aca="true">IF(AND(D72="",A72=""),"",IF(NOT(OR(B72="All",AND(B72="GCC",OR('Audit Plan'!$B$11="GCC and EU",'Audit Plan'!$B$11="GCC only")),AND(B72="EU",OR('Audit Plan'!$B$11="GCC and EU",'Audit Plan'!$B$11="EU only")))),"Not in scope",IF(J72&lt;&gt;"","Received",IF(H72="","Not requested",IF(I72="","Requested",IF(I72&lt;TODAY(),"Overdue",IF(I72-TODAY()&lt;='Audit Plan'!$B$15,"Due soon","Requested")))))))</f>
        <v/>
      </c>
    </row>
    <row r="73" customFormat="false" ht="15" hidden="false" customHeight="false" outlineLevel="0" collapsed="false">
      <c r="A73" s="30"/>
      <c r="B73" s="42" t="s">
        <v>203</v>
      </c>
      <c r="C73" s="30"/>
      <c r="D73" s="30"/>
      <c r="E73" s="30"/>
      <c r="F73" s="30"/>
      <c r="G73" s="30"/>
      <c r="H73" s="36"/>
      <c r="I73" s="36"/>
      <c r="J73" s="36"/>
      <c r="K73" s="30"/>
      <c r="L73" s="30"/>
      <c r="M73" s="57" t="str">
        <f aca="true">IF(AND(D73="",A73=""),"",IF(NOT(OR(B73="All",AND(B73="GCC",OR('Audit Plan'!$B$11="GCC and EU",'Audit Plan'!$B$11="GCC only")),AND(B73="EU",OR('Audit Plan'!$B$11="GCC and EU",'Audit Plan'!$B$11="EU only")))),"Not in scope",IF(J73&lt;&gt;"","Received",IF(H73="","Not requested",IF(I73="","Requested",IF(I73&lt;TODAY(),"Overdue",IF(I73-TODAY()&lt;='Audit Plan'!$B$15,"Due soon","Requested")))))))</f>
        <v/>
      </c>
    </row>
    <row r="74" customFormat="false" ht="15" hidden="false" customHeight="false" outlineLevel="0" collapsed="false">
      <c r="A74" s="30"/>
      <c r="B74" s="42" t="s">
        <v>203</v>
      </c>
      <c r="C74" s="30"/>
      <c r="D74" s="30"/>
      <c r="E74" s="30"/>
      <c r="F74" s="30"/>
      <c r="G74" s="30"/>
      <c r="H74" s="36"/>
      <c r="I74" s="36"/>
      <c r="J74" s="36"/>
      <c r="K74" s="30"/>
      <c r="L74" s="30"/>
      <c r="M74" s="57" t="str">
        <f aca="true">IF(AND(D74="",A74=""),"",IF(NOT(OR(B74="All",AND(B74="GCC",OR('Audit Plan'!$B$11="GCC and EU",'Audit Plan'!$B$11="GCC only")),AND(B74="EU",OR('Audit Plan'!$B$11="GCC and EU",'Audit Plan'!$B$11="EU only")))),"Not in scope",IF(J74&lt;&gt;"","Received",IF(H74="","Not requested",IF(I74="","Requested",IF(I74&lt;TODAY(),"Overdue",IF(I74-TODAY()&lt;='Audit Plan'!$B$15,"Due soon","Requested")))))))</f>
        <v/>
      </c>
    </row>
    <row r="75" customFormat="false" ht="15" hidden="false" customHeight="false" outlineLevel="0" collapsed="false">
      <c r="A75" s="30"/>
      <c r="B75" s="42" t="s">
        <v>203</v>
      </c>
      <c r="C75" s="30"/>
      <c r="D75" s="30"/>
      <c r="E75" s="30"/>
      <c r="F75" s="30"/>
      <c r="G75" s="30"/>
      <c r="H75" s="36"/>
      <c r="I75" s="36"/>
      <c r="J75" s="36"/>
      <c r="K75" s="30"/>
      <c r="L75" s="30"/>
      <c r="M75" s="57" t="str">
        <f aca="true">IF(AND(D75="",A75=""),"",IF(NOT(OR(B75="All",AND(B75="GCC",OR('Audit Plan'!$B$11="GCC and EU",'Audit Plan'!$B$11="GCC only")),AND(B75="EU",OR('Audit Plan'!$B$11="GCC and EU",'Audit Plan'!$B$11="EU only")))),"Not in scope",IF(J75&lt;&gt;"","Received",IF(H75="","Not requested",IF(I75="","Requested",IF(I75&lt;TODAY(),"Overdue",IF(I75-TODAY()&lt;='Audit Plan'!$B$15,"Due soon","Requested")))))))</f>
        <v/>
      </c>
    </row>
    <row r="76" customFormat="false" ht="15" hidden="false" customHeight="false" outlineLevel="0" collapsed="false">
      <c r="A76" s="30"/>
      <c r="B76" s="42" t="s">
        <v>203</v>
      </c>
      <c r="C76" s="30"/>
      <c r="D76" s="30"/>
      <c r="E76" s="30"/>
      <c r="F76" s="30"/>
      <c r="G76" s="30"/>
      <c r="H76" s="36"/>
      <c r="I76" s="36"/>
      <c r="J76" s="36"/>
      <c r="K76" s="30"/>
      <c r="L76" s="30"/>
      <c r="M76" s="57" t="str">
        <f aca="true">IF(AND(D76="",A76=""),"",IF(NOT(OR(B76="All",AND(B76="GCC",OR('Audit Plan'!$B$11="GCC and EU",'Audit Plan'!$B$11="GCC only")),AND(B76="EU",OR('Audit Plan'!$B$11="GCC and EU",'Audit Plan'!$B$11="EU only")))),"Not in scope",IF(J76&lt;&gt;"","Received",IF(H76="","Not requested",IF(I76="","Requested",IF(I76&lt;TODAY(),"Overdue",IF(I76-TODAY()&lt;='Audit Plan'!$B$15,"Due soon","Requested")))))))</f>
        <v/>
      </c>
    </row>
    <row r="77" customFormat="false" ht="15" hidden="false" customHeight="false" outlineLevel="0" collapsed="false">
      <c r="A77" s="30"/>
      <c r="B77" s="42" t="s">
        <v>203</v>
      </c>
      <c r="C77" s="30"/>
      <c r="D77" s="30"/>
      <c r="E77" s="30"/>
      <c r="F77" s="30"/>
      <c r="G77" s="30"/>
      <c r="H77" s="36"/>
      <c r="I77" s="36"/>
      <c r="J77" s="36"/>
      <c r="K77" s="30"/>
      <c r="L77" s="30"/>
      <c r="M77" s="57" t="str">
        <f aca="true">IF(AND(D77="",A77=""),"",IF(NOT(OR(B77="All",AND(B77="GCC",OR('Audit Plan'!$B$11="GCC and EU",'Audit Plan'!$B$11="GCC only")),AND(B77="EU",OR('Audit Plan'!$B$11="GCC and EU",'Audit Plan'!$B$11="EU only")))),"Not in scope",IF(J77&lt;&gt;"","Received",IF(H77="","Not requested",IF(I77="","Requested",IF(I77&lt;TODAY(),"Overdue",IF(I77-TODAY()&lt;='Audit Plan'!$B$15,"Due soon","Requested")))))))</f>
        <v/>
      </c>
    </row>
    <row r="78" customFormat="false" ht="15" hidden="false" customHeight="false" outlineLevel="0" collapsed="false">
      <c r="A78" s="30"/>
      <c r="B78" s="42" t="s">
        <v>203</v>
      </c>
      <c r="C78" s="30"/>
      <c r="D78" s="30"/>
      <c r="E78" s="30"/>
      <c r="F78" s="30"/>
      <c r="G78" s="30"/>
      <c r="H78" s="36"/>
      <c r="I78" s="36"/>
      <c r="J78" s="36"/>
      <c r="K78" s="30"/>
      <c r="L78" s="30"/>
      <c r="M78" s="57" t="str">
        <f aca="true">IF(AND(D78="",A78=""),"",IF(NOT(OR(B78="All",AND(B78="GCC",OR('Audit Plan'!$B$11="GCC and EU",'Audit Plan'!$B$11="GCC only")),AND(B78="EU",OR('Audit Plan'!$B$11="GCC and EU",'Audit Plan'!$B$11="EU only")))),"Not in scope",IF(J78&lt;&gt;"","Received",IF(H78="","Not requested",IF(I78="","Requested",IF(I78&lt;TODAY(),"Overdue",IF(I78-TODAY()&lt;='Audit Plan'!$B$15,"Due soon","Requested")))))))</f>
        <v/>
      </c>
    </row>
    <row r="79" customFormat="false" ht="15" hidden="false" customHeight="false" outlineLevel="0" collapsed="false">
      <c r="A79" s="30"/>
      <c r="B79" s="42" t="s">
        <v>203</v>
      </c>
      <c r="C79" s="30"/>
      <c r="D79" s="30"/>
      <c r="E79" s="30"/>
      <c r="F79" s="30"/>
      <c r="G79" s="30"/>
      <c r="H79" s="36"/>
      <c r="I79" s="36"/>
      <c r="J79" s="36"/>
      <c r="K79" s="30"/>
      <c r="L79" s="30"/>
      <c r="M79" s="57" t="str">
        <f aca="true">IF(AND(D79="",A79=""),"",IF(NOT(OR(B79="All",AND(B79="GCC",OR('Audit Plan'!$B$11="GCC and EU",'Audit Plan'!$B$11="GCC only")),AND(B79="EU",OR('Audit Plan'!$B$11="GCC and EU",'Audit Plan'!$B$11="EU only")))),"Not in scope",IF(J79&lt;&gt;"","Received",IF(H79="","Not requested",IF(I79="","Requested",IF(I79&lt;TODAY(),"Overdue",IF(I79-TODAY()&lt;='Audit Plan'!$B$15,"Due soon","Requested")))))))</f>
        <v/>
      </c>
    </row>
    <row r="80" customFormat="false" ht="15" hidden="false" customHeight="false" outlineLevel="0" collapsed="false">
      <c r="A80" s="30"/>
      <c r="B80" s="42" t="s">
        <v>203</v>
      </c>
      <c r="C80" s="30"/>
      <c r="D80" s="30"/>
      <c r="E80" s="30"/>
      <c r="F80" s="30"/>
      <c r="G80" s="30"/>
      <c r="H80" s="36"/>
      <c r="I80" s="36"/>
      <c r="J80" s="36"/>
      <c r="K80" s="30"/>
      <c r="L80" s="30"/>
      <c r="M80" s="57" t="str">
        <f aca="true">IF(AND(D80="",A80=""),"",IF(NOT(OR(B80="All",AND(B80="GCC",OR('Audit Plan'!$B$11="GCC and EU",'Audit Plan'!$B$11="GCC only")),AND(B80="EU",OR('Audit Plan'!$B$11="GCC and EU",'Audit Plan'!$B$11="EU only")))),"Not in scope",IF(J80&lt;&gt;"","Received",IF(H80="","Not requested",IF(I80="","Requested",IF(I80&lt;TODAY(),"Overdue",IF(I80-TODAY()&lt;='Audit Plan'!$B$15,"Due soon","Requested")))))))</f>
        <v/>
      </c>
    </row>
    <row r="81" customFormat="false" ht="15" hidden="false" customHeight="false" outlineLevel="0" collapsed="false">
      <c r="A81" s="30"/>
      <c r="B81" s="42" t="s">
        <v>203</v>
      </c>
      <c r="C81" s="30"/>
      <c r="D81" s="30"/>
      <c r="E81" s="30"/>
      <c r="F81" s="30"/>
      <c r="G81" s="30"/>
      <c r="H81" s="36"/>
      <c r="I81" s="36"/>
      <c r="J81" s="36"/>
      <c r="K81" s="30"/>
      <c r="L81" s="30"/>
      <c r="M81" s="57" t="str">
        <f aca="true">IF(AND(D81="",A81=""),"",IF(NOT(OR(B81="All",AND(B81="GCC",OR('Audit Plan'!$B$11="GCC and EU",'Audit Plan'!$B$11="GCC only")),AND(B81="EU",OR('Audit Plan'!$B$11="GCC and EU",'Audit Plan'!$B$11="EU only")))),"Not in scope",IF(J81&lt;&gt;"","Received",IF(H81="","Not requested",IF(I81="","Requested",IF(I81&lt;TODAY(),"Overdue",IF(I81-TODAY()&lt;='Audit Plan'!$B$15,"Due soon","Requested")))))))</f>
        <v/>
      </c>
    </row>
    <row r="82" customFormat="false" ht="15" hidden="false" customHeight="false" outlineLevel="0" collapsed="false">
      <c r="A82" s="30"/>
      <c r="B82" s="42" t="s">
        <v>203</v>
      </c>
      <c r="C82" s="30"/>
      <c r="D82" s="30"/>
      <c r="E82" s="30"/>
      <c r="F82" s="30"/>
      <c r="G82" s="30"/>
      <c r="H82" s="36"/>
      <c r="I82" s="36"/>
      <c r="J82" s="36"/>
      <c r="K82" s="30"/>
      <c r="L82" s="30"/>
      <c r="M82" s="57" t="str">
        <f aca="true">IF(AND(D82="",A82=""),"",IF(NOT(OR(B82="All",AND(B82="GCC",OR('Audit Plan'!$B$11="GCC and EU",'Audit Plan'!$B$11="GCC only")),AND(B82="EU",OR('Audit Plan'!$B$11="GCC and EU",'Audit Plan'!$B$11="EU only")))),"Not in scope",IF(J82&lt;&gt;"","Received",IF(H82="","Not requested",IF(I82="","Requested",IF(I82&lt;TODAY(),"Overdue",IF(I82-TODAY()&lt;='Audit Plan'!$B$15,"Due soon","Requested")))))))</f>
        <v/>
      </c>
    </row>
    <row r="83" customFormat="false" ht="15" hidden="false" customHeight="false" outlineLevel="0" collapsed="false">
      <c r="A83" s="30"/>
      <c r="B83" s="42" t="s">
        <v>203</v>
      </c>
      <c r="C83" s="30"/>
      <c r="D83" s="30"/>
      <c r="E83" s="30"/>
      <c r="F83" s="30"/>
      <c r="G83" s="30"/>
      <c r="H83" s="36"/>
      <c r="I83" s="36"/>
      <c r="J83" s="36"/>
      <c r="K83" s="30"/>
      <c r="L83" s="30"/>
      <c r="M83" s="57" t="str">
        <f aca="true">IF(AND(D83="",A83=""),"",IF(NOT(OR(B83="All",AND(B83="GCC",OR('Audit Plan'!$B$11="GCC and EU",'Audit Plan'!$B$11="GCC only")),AND(B83="EU",OR('Audit Plan'!$B$11="GCC and EU",'Audit Plan'!$B$11="EU only")))),"Not in scope",IF(J83&lt;&gt;"","Received",IF(H83="","Not requested",IF(I83="","Requested",IF(I83&lt;TODAY(),"Overdue",IF(I83-TODAY()&lt;='Audit Plan'!$B$15,"Due soon","Requested")))))))</f>
        <v/>
      </c>
    </row>
    <row r="84" customFormat="false" ht="15" hidden="false" customHeight="false" outlineLevel="0" collapsed="false">
      <c r="A84" s="30"/>
      <c r="B84" s="42" t="s">
        <v>203</v>
      </c>
      <c r="C84" s="30"/>
      <c r="D84" s="30"/>
      <c r="E84" s="30"/>
      <c r="F84" s="30"/>
      <c r="G84" s="30"/>
      <c r="H84" s="36"/>
      <c r="I84" s="36"/>
      <c r="J84" s="36"/>
      <c r="K84" s="30"/>
      <c r="L84" s="30"/>
      <c r="M84" s="57" t="str">
        <f aca="true">IF(AND(D84="",A84=""),"",IF(NOT(OR(B84="All",AND(B84="GCC",OR('Audit Plan'!$B$11="GCC and EU",'Audit Plan'!$B$11="GCC only")),AND(B84="EU",OR('Audit Plan'!$B$11="GCC and EU",'Audit Plan'!$B$11="EU only")))),"Not in scope",IF(J84&lt;&gt;"","Received",IF(H84="","Not requested",IF(I84="","Requested",IF(I84&lt;TODAY(),"Overdue",IF(I84-TODAY()&lt;='Audit Plan'!$B$15,"Due soon","Requested")))))))</f>
        <v/>
      </c>
    </row>
    <row r="85" customFormat="false" ht="15" hidden="false" customHeight="false" outlineLevel="0" collapsed="false">
      <c r="A85" s="30"/>
      <c r="B85" s="42" t="s">
        <v>203</v>
      </c>
      <c r="C85" s="30"/>
      <c r="D85" s="30"/>
      <c r="E85" s="30"/>
      <c r="F85" s="30"/>
      <c r="G85" s="30"/>
      <c r="H85" s="36"/>
      <c r="I85" s="36"/>
      <c r="J85" s="36"/>
      <c r="K85" s="30"/>
      <c r="L85" s="30"/>
      <c r="M85" s="57" t="str">
        <f aca="true">IF(AND(D85="",A85=""),"",IF(NOT(OR(B85="All",AND(B85="GCC",OR('Audit Plan'!$B$11="GCC and EU",'Audit Plan'!$B$11="GCC only")),AND(B85="EU",OR('Audit Plan'!$B$11="GCC and EU",'Audit Plan'!$B$11="EU only")))),"Not in scope",IF(J85&lt;&gt;"","Received",IF(H85="","Not requested",IF(I85="","Requested",IF(I85&lt;TODAY(),"Overdue",IF(I85-TODAY()&lt;='Audit Plan'!$B$15,"Due soon","Requested")))))))</f>
        <v/>
      </c>
    </row>
    <row r="86" customFormat="false" ht="15" hidden="false" customHeight="false" outlineLevel="0" collapsed="false">
      <c r="A86" s="30"/>
      <c r="B86" s="42" t="s">
        <v>203</v>
      </c>
      <c r="C86" s="30"/>
      <c r="D86" s="30"/>
      <c r="E86" s="30"/>
      <c r="F86" s="30"/>
      <c r="G86" s="30"/>
      <c r="H86" s="36"/>
      <c r="I86" s="36"/>
      <c r="J86" s="36"/>
      <c r="K86" s="30"/>
      <c r="L86" s="30"/>
      <c r="M86" s="57" t="str">
        <f aca="true">IF(AND(D86="",A86=""),"",IF(NOT(OR(B86="All",AND(B86="GCC",OR('Audit Plan'!$B$11="GCC and EU",'Audit Plan'!$B$11="GCC only")),AND(B86="EU",OR('Audit Plan'!$B$11="GCC and EU",'Audit Plan'!$B$11="EU only")))),"Not in scope",IF(J86&lt;&gt;"","Received",IF(H86="","Not requested",IF(I86="","Requested",IF(I86&lt;TODAY(),"Overdue",IF(I86-TODAY()&lt;='Audit Plan'!$B$15,"Due soon","Requested")))))))</f>
        <v/>
      </c>
    </row>
    <row r="87" customFormat="false" ht="15" hidden="false" customHeight="false" outlineLevel="0" collapsed="false">
      <c r="A87" s="30"/>
      <c r="B87" s="42" t="s">
        <v>203</v>
      </c>
      <c r="C87" s="30"/>
      <c r="D87" s="30"/>
      <c r="E87" s="30"/>
      <c r="F87" s="30"/>
      <c r="G87" s="30"/>
      <c r="H87" s="36"/>
      <c r="I87" s="36"/>
      <c r="J87" s="36"/>
      <c r="K87" s="30"/>
      <c r="L87" s="30"/>
      <c r="M87" s="57" t="str">
        <f aca="true">IF(AND(D87="",A87=""),"",IF(NOT(OR(B87="All",AND(B87="GCC",OR('Audit Plan'!$B$11="GCC and EU",'Audit Plan'!$B$11="GCC only")),AND(B87="EU",OR('Audit Plan'!$B$11="GCC and EU",'Audit Plan'!$B$11="EU only")))),"Not in scope",IF(J87&lt;&gt;"","Received",IF(H87="","Not requested",IF(I87="","Requested",IF(I87&lt;TODAY(),"Overdue",IF(I87-TODAY()&lt;='Audit Plan'!$B$15,"Due soon","Requested")))))))</f>
        <v/>
      </c>
    </row>
    <row r="88" customFormat="false" ht="15" hidden="false" customHeight="false" outlineLevel="0" collapsed="false">
      <c r="A88" s="30"/>
      <c r="B88" s="42" t="s">
        <v>203</v>
      </c>
      <c r="C88" s="30"/>
      <c r="D88" s="30"/>
      <c r="E88" s="30"/>
      <c r="F88" s="30"/>
      <c r="G88" s="30"/>
      <c r="H88" s="36"/>
      <c r="I88" s="36"/>
      <c r="J88" s="36"/>
      <c r="K88" s="30"/>
      <c r="L88" s="30"/>
      <c r="M88" s="57" t="str">
        <f aca="true">IF(AND(D88="",A88=""),"",IF(NOT(OR(B88="All",AND(B88="GCC",OR('Audit Plan'!$B$11="GCC and EU",'Audit Plan'!$B$11="GCC only")),AND(B88="EU",OR('Audit Plan'!$B$11="GCC and EU",'Audit Plan'!$B$11="EU only")))),"Not in scope",IF(J88&lt;&gt;"","Received",IF(H88="","Not requested",IF(I88="","Requested",IF(I88&lt;TODAY(),"Overdue",IF(I88-TODAY()&lt;='Audit Plan'!$B$15,"Due soon","Requested")))))))</f>
        <v/>
      </c>
    </row>
    <row r="89" customFormat="false" ht="15" hidden="false" customHeight="false" outlineLevel="0" collapsed="false">
      <c r="A89" s="30"/>
      <c r="B89" s="42" t="s">
        <v>203</v>
      </c>
      <c r="C89" s="30"/>
      <c r="D89" s="30"/>
      <c r="E89" s="30"/>
      <c r="F89" s="30"/>
      <c r="G89" s="30"/>
      <c r="H89" s="36"/>
      <c r="I89" s="36"/>
      <c r="J89" s="36"/>
      <c r="K89" s="30"/>
      <c r="L89" s="30"/>
      <c r="M89" s="57" t="str">
        <f aca="true">IF(AND(D89="",A89=""),"",IF(NOT(OR(B89="All",AND(B89="GCC",OR('Audit Plan'!$B$11="GCC and EU",'Audit Plan'!$B$11="GCC only")),AND(B89="EU",OR('Audit Plan'!$B$11="GCC and EU",'Audit Plan'!$B$11="EU only")))),"Not in scope",IF(J89&lt;&gt;"","Received",IF(H89="","Not requested",IF(I89="","Requested",IF(I89&lt;TODAY(),"Overdue",IF(I89-TODAY()&lt;='Audit Plan'!$B$15,"Due soon","Requested")))))))</f>
        <v/>
      </c>
    </row>
    <row r="90" customFormat="false" ht="15" hidden="false" customHeight="false" outlineLevel="0" collapsed="false">
      <c r="A90" s="30"/>
      <c r="B90" s="42" t="s">
        <v>203</v>
      </c>
      <c r="C90" s="30"/>
      <c r="D90" s="30"/>
      <c r="E90" s="30"/>
      <c r="F90" s="30"/>
      <c r="G90" s="30"/>
      <c r="H90" s="36"/>
      <c r="I90" s="36"/>
      <c r="J90" s="36"/>
      <c r="K90" s="30"/>
      <c r="L90" s="30"/>
      <c r="M90" s="57" t="str">
        <f aca="true">IF(AND(D90="",A90=""),"",IF(NOT(OR(B90="All",AND(B90="GCC",OR('Audit Plan'!$B$11="GCC and EU",'Audit Plan'!$B$11="GCC only")),AND(B90="EU",OR('Audit Plan'!$B$11="GCC and EU",'Audit Plan'!$B$11="EU only")))),"Not in scope",IF(J90&lt;&gt;"","Received",IF(H90="","Not requested",IF(I90="","Requested",IF(I90&lt;TODAY(),"Overdue",IF(I90-TODAY()&lt;='Audit Plan'!$B$15,"Due soon","Requested")))))))</f>
        <v/>
      </c>
    </row>
    <row r="91" customFormat="false" ht="15" hidden="false" customHeight="false" outlineLevel="0" collapsed="false">
      <c r="A91" s="30"/>
      <c r="B91" s="42" t="s">
        <v>203</v>
      </c>
      <c r="C91" s="30"/>
      <c r="D91" s="30"/>
      <c r="E91" s="30"/>
      <c r="F91" s="30"/>
      <c r="G91" s="30"/>
      <c r="H91" s="36"/>
      <c r="I91" s="36"/>
      <c r="J91" s="36"/>
      <c r="K91" s="30"/>
      <c r="L91" s="30"/>
      <c r="M91" s="57" t="str">
        <f aca="true">IF(AND(D91="",A91=""),"",IF(NOT(OR(B91="All",AND(B91="GCC",OR('Audit Plan'!$B$11="GCC and EU",'Audit Plan'!$B$11="GCC only")),AND(B91="EU",OR('Audit Plan'!$B$11="GCC and EU",'Audit Plan'!$B$11="EU only")))),"Not in scope",IF(J91&lt;&gt;"","Received",IF(H91="","Not requested",IF(I91="","Requested",IF(I91&lt;TODAY(),"Overdue",IF(I91-TODAY()&lt;='Audit Plan'!$B$15,"Due soon","Requested")))))))</f>
        <v/>
      </c>
    </row>
    <row r="92" customFormat="false" ht="15" hidden="false" customHeight="false" outlineLevel="0" collapsed="false">
      <c r="A92" s="30"/>
      <c r="B92" s="42" t="s">
        <v>203</v>
      </c>
      <c r="C92" s="30"/>
      <c r="D92" s="30"/>
      <c r="E92" s="30"/>
      <c r="F92" s="30"/>
      <c r="G92" s="30"/>
      <c r="H92" s="36"/>
      <c r="I92" s="36"/>
      <c r="J92" s="36"/>
      <c r="K92" s="30"/>
      <c r="L92" s="30"/>
      <c r="M92" s="57" t="str">
        <f aca="true">IF(AND(D92="",A92=""),"",IF(NOT(OR(B92="All",AND(B92="GCC",OR('Audit Plan'!$B$11="GCC and EU",'Audit Plan'!$B$11="GCC only")),AND(B92="EU",OR('Audit Plan'!$B$11="GCC and EU",'Audit Plan'!$B$11="EU only")))),"Not in scope",IF(J92&lt;&gt;"","Received",IF(H92="","Not requested",IF(I92="","Requested",IF(I92&lt;TODAY(),"Overdue",IF(I92-TODAY()&lt;='Audit Plan'!$B$15,"Due soon","Requested")))))))</f>
        <v/>
      </c>
    </row>
    <row r="93" customFormat="false" ht="15" hidden="false" customHeight="false" outlineLevel="0" collapsed="false">
      <c r="A93" s="30"/>
      <c r="B93" s="42" t="s">
        <v>203</v>
      </c>
      <c r="C93" s="30"/>
      <c r="D93" s="30"/>
      <c r="E93" s="30"/>
      <c r="F93" s="30"/>
      <c r="G93" s="30"/>
      <c r="H93" s="36"/>
      <c r="I93" s="36"/>
      <c r="J93" s="36"/>
      <c r="K93" s="30"/>
      <c r="L93" s="30"/>
      <c r="M93" s="57" t="str">
        <f aca="true">IF(AND(D93="",A93=""),"",IF(NOT(OR(B93="All",AND(B93="GCC",OR('Audit Plan'!$B$11="GCC and EU",'Audit Plan'!$B$11="GCC only")),AND(B93="EU",OR('Audit Plan'!$B$11="GCC and EU",'Audit Plan'!$B$11="EU only")))),"Not in scope",IF(J93&lt;&gt;"","Received",IF(H93="","Not requested",IF(I93="","Requested",IF(I93&lt;TODAY(),"Overdue",IF(I93-TODAY()&lt;='Audit Plan'!$B$15,"Due soon","Requested")))))))</f>
        <v/>
      </c>
    </row>
    <row r="94" customFormat="false" ht="15" hidden="false" customHeight="false" outlineLevel="0" collapsed="false">
      <c r="A94" s="30"/>
      <c r="B94" s="42" t="s">
        <v>203</v>
      </c>
      <c r="C94" s="30"/>
      <c r="D94" s="30"/>
      <c r="E94" s="30"/>
      <c r="F94" s="30"/>
      <c r="G94" s="30"/>
      <c r="H94" s="36"/>
      <c r="I94" s="36"/>
      <c r="J94" s="36"/>
      <c r="K94" s="30"/>
      <c r="L94" s="30"/>
      <c r="M94" s="57" t="str">
        <f aca="true">IF(AND(D94="",A94=""),"",IF(NOT(OR(B94="All",AND(B94="GCC",OR('Audit Plan'!$B$11="GCC and EU",'Audit Plan'!$B$11="GCC only")),AND(B94="EU",OR('Audit Plan'!$B$11="GCC and EU",'Audit Plan'!$B$11="EU only")))),"Not in scope",IF(J94&lt;&gt;"","Received",IF(H94="","Not requested",IF(I94="","Requested",IF(I94&lt;TODAY(),"Overdue",IF(I94-TODAY()&lt;='Audit Plan'!$B$15,"Due soon","Requested")))))))</f>
        <v/>
      </c>
    </row>
    <row r="95" customFormat="false" ht="15" hidden="false" customHeight="false" outlineLevel="0" collapsed="false">
      <c r="A95" s="30"/>
      <c r="B95" s="42" t="s">
        <v>203</v>
      </c>
      <c r="C95" s="30"/>
      <c r="D95" s="30"/>
      <c r="E95" s="30"/>
      <c r="F95" s="30"/>
      <c r="G95" s="30"/>
      <c r="H95" s="36"/>
      <c r="I95" s="36"/>
      <c r="J95" s="36"/>
      <c r="K95" s="30"/>
      <c r="L95" s="30"/>
      <c r="M95" s="57" t="str">
        <f aca="true">IF(AND(D95="",A95=""),"",IF(NOT(OR(B95="All",AND(B95="GCC",OR('Audit Plan'!$B$11="GCC and EU",'Audit Plan'!$B$11="GCC only")),AND(B95="EU",OR('Audit Plan'!$B$11="GCC and EU",'Audit Plan'!$B$11="EU only")))),"Not in scope",IF(J95&lt;&gt;"","Received",IF(H95="","Not requested",IF(I95="","Requested",IF(I95&lt;TODAY(),"Overdue",IF(I95-TODAY()&lt;='Audit Plan'!$B$15,"Due soon","Requested")))))))</f>
        <v/>
      </c>
    </row>
    <row r="96" customFormat="false" ht="15" hidden="false" customHeight="false" outlineLevel="0" collapsed="false">
      <c r="A96" s="30"/>
      <c r="B96" s="42" t="s">
        <v>203</v>
      </c>
      <c r="C96" s="30"/>
      <c r="D96" s="30"/>
      <c r="E96" s="30"/>
      <c r="F96" s="30"/>
      <c r="G96" s="30"/>
      <c r="H96" s="36"/>
      <c r="I96" s="36"/>
      <c r="J96" s="36"/>
      <c r="K96" s="30"/>
      <c r="L96" s="30"/>
      <c r="M96" s="57" t="str">
        <f aca="true">IF(AND(D96="",A96=""),"",IF(NOT(OR(B96="All",AND(B96="GCC",OR('Audit Plan'!$B$11="GCC and EU",'Audit Plan'!$B$11="GCC only")),AND(B96="EU",OR('Audit Plan'!$B$11="GCC and EU",'Audit Plan'!$B$11="EU only")))),"Not in scope",IF(J96&lt;&gt;"","Received",IF(H96="","Not requested",IF(I96="","Requested",IF(I96&lt;TODAY(),"Overdue",IF(I96-TODAY()&lt;='Audit Plan'!$B$15,"Due soon","Requested")))))))</f>
        <v/>
      </c>
    </row>
    <row r="97" customFormat="false" ht="15" hidden="false" customHeight="false" outlineLevel="0" collapsed="false">
      <c r="A97" s="30"/>
      <c r="B97" s="42" t="s">
        <v>203</v>
      </c>
      <c r="C97" s="30"/>
      <c r="D97" s="30"/>
      <c r="E97" s="30"/>
      <c r="F97" s="30"/>
      <c r="G97" s="30"/>
      <c r="H97" s="36"/>
      <c r="I97" s="36"/>
      <c r="J97" s="36"/>
      <c r="K97" s="30"/>
      <c r="L97" s="30"/>
      <c r="M97" s="57" t="str">
        <f aca="true">IF(AND(D97="",A97=""),"",IF(NOT(OR(B97="All",AND(B97="GCC",OR('Audit Plan'!$B$11="GCC and EU",'Audit Plan'!$B$11="GCC only")),AND(B97="EU",OR('Audit Plan'!$B$11="GCC and EU",'Audit Plan'!$B$11="EU only")))),"Not in scope",IF(J97&lt;&gt;"","Received",IF(H97="","Not requested",IF(I97="","Requested",IF(I97&lt;TODAY(),"Overdue",IF(I97-TODAY()&lt;='Audit Plan'!$B$15,"Due soon","Requested")))))))</f>
        <v/>
      </c>
    </row>
    <row r="98" customFormat="false" ht="15" hidden="false" customHeight="false" outlineLevel="0" collapsed="false">
      <c r="A98" s="30"/>
      <c r="B98" s="42" t="s">
        <v>203</v>
      </c>
      <c r="C98" s="30"/>
      <c r="D98" s="30"/>
      <c r="E98" s="30"/>
      <c r="F98" s="30"/>
      <c r="G98" s="30"/>
      <c r="H98" s="36"/>
      <c r="I98" s="36"/>
      <c r="J98" s="36"/>
      <c r="K98" s="30"/>
      <c r="L98" s="30"/>
      <c r="M98" s="57" t="str">
        <f aca="true">IF(AND(D98="",A98=""),"",IF(NOT(OR(B98="All",AND(B98="GCC",OR('Audit Plan'!$B$11="GCC and EU",'Audit Plan'!$B$11="GCC only")),AND(B98="EU",OR('Audit Plan'!$B$11="GCC and EU",'Audit Plan'!$B$11="EU only")))),"Not in scope",IF(J98&lt;&gt;"","Received",IF(H98="","Not requested",IF(I98="","Requested",IF(I98&lt;TODAY(),"Overdue",IF(I98-TODAY()&lt;='Audit Plan'!$B$15,"Due soon","Requested")))))))</f>
        <v/>
      </c>
    </row>
    <row r="99" customFormat="false" ht="15" hidden="false" customHeight="false" outlineLevel="0" collapsed="false">
      <c r="A99" s="30"/>
      <c r="B99" s="42" t="s">
        <v>203</v>
      </c>
      <c r="C99" s="30"/>
      <c r="D99" s="30"/>
      <c r="E99" s="30"/>
      <c r="F99" s="30"/>
      <c r="G99" s="30"/>
      <c r="H99" s="36"/>
      <c r="I99" s="36"/>
      <c r="J99" s="36"/>
      <c r="K99" s="30"/>
      <c r="L99" s="30"/>
      <c r="M99" s="57" t="str">
        <f aca="true">IF(AND(D99="",A99=""),"",IF(NOT(OR(B99="All",AND(B99="GCC",OR('Audit Plan'!$B$11="GCC and EU",'Audit Plan'!$B$11="GCC only")),AND(B99="EU",OR('Audit Plan'!$B$11="GCC and EU",'Audit Plan'!$B$11="EU only")))),"Not in scope",IF(J99&lt;&gt;"","Received",IF(H99="","Not requested",IF(I99="","Requested",IF(I99&lt;TODAY(),"Overdue",IF(I99-TODAY()&lt;='Audit Plan'!$B$15,"Due soon","Requested")))))))</f>
        <v/>
      </c>
    </row>
    <row r="100" customFormat="false" ht="15" hidden="false" customHeight="false" outlineLevel="0" collapsed="false">
      <c r="A100" s="30"/>
      <c r="B100" s="42" t="s">
        <v>203</v>
      </c>
      <c r="C100" s="30"/>
      <c r="D100" s="30"/>
      <c r="E100" s="30"/>
      <c r="F100" s="30"/>
      <c r="G100" s="30"/>
      <c r="H100" s="36"/>
      <c r="I100" s="36"/>
      <c r="J100" s="36"/>
      <c r="K100" s="30"/>
      <c r="L100" s="30"/>
      <c r="M100" s="57" t="str">
        <f aca="true">IF(AND(D100="",A100=""),"",IF(NOT(OR(B100="All",AND(B100="GCC",OR('Audit Plan'!$B$11="GCC and EU",'Audit Plan'!$B$11="GCC only")),AND(B100="EU",OR('Audit Plan'!$B$11="GCC and EU",'Audit Plan'!$B$11="EU only")))),"Not in scope",IF(J100&lt;&gt;"","Received",IF(H100="","Not requested",IF(I100="","Requested",IF(I100&lt;TODAY(),"Overdue",IF(I100-TODAY()&lt;='Audit Plan'!$B$15,"Due soon","Requested")))))))</f>
        <v/>
      </c>
    </row>
    <row r="101" customFormat="false" ht="15" hidden="false" customHeight="false" outlineLevel="0" collapsed="false">
      <c r="A101" s="30"/>
      <c r="B101" s="42" t="s">
        <v>203</v>
      </c>
      <c r="C101" s="30"/>
      <c r="D101" s="30"/>
      <c r="E101" s="30"/>
      <c r="F101" s="30"/>
      <c r="G101" s="30"/>
      <c r="H101" s="36"/>
      <c r="I101" s="36"/>
      <c r="J101" s="36"/>
      <c r="K101" s="30"/>
      <c r="L101" s="30"/>
      <c r="M101" s="57" t="str">
        <f aca="true">IF(AND(D101="",A101=""),"",IF(NOT(OR(B101="All",AND(B101="GCC",OR('Audit Plan'!$B$11="GCC and EU",'Audit Plan'!$B$11="GCC only")),AND(B101="EU",OR('Audit Plan'!$B$11="GCC and EU",'Audit Plan'!$B$11="EU only")))),"Not in scope",IF(J101&lt;&gt;"","Received",IF(H101="","Not requested",IF(I101="","Requested",IF(I101&lt;TODAY(),"Overdue",IF(I101-TODAY()&lt;='Audit Plan'!$B$15,"Due soon","Requested")))))))</f>
        <v/>
      </c>
    </row>
    <row r="102" customFormat="false" ht="15" hidden="false" customHeight="false" outlineLevel="0" collapsed="false">
      <c r="A102" s="30"/>
      <c r="B102" s="42" t="s">
        <v>203</v>
      </c>
      <c r="C102" s="30"/>
      <c r="D102" s="30"/>
      <c r="E102" s="30"/>
      <c r="F102" s="30"/>
      <c r="G102" s="30"/>
      <c r="H102" s="36"/>
      <c r="I102" s="36"/>
      <c r="J102" s="36"/>
      <c r="K102" s="30"/>
      <c r="L102" s="30"/>
      <c r="M102" s="57" t="str">
        <f aca="true">IF(AND(D102="",A102=""),"",IF(NOT(OR(B102="All",AND(B102="GCC",OR('Audit Plan'!$B$11="GCC and EU",'Audit Plan'!$B$11="GCC only")),AND(B102="EU",OR('Audit Plan'!$B$11="GCC and EU",'Audit Plan'!$B$11="EU only")))),"Not in scope",IF(J102&lt;&gt;"","Received",IF(H102="","Not requested",IF(I102="","Requested",IF(I102&lt;TODAY(),"Overdue",IF(I102-TODAY()&lt;='Audit Plan'!$B$15,"Due soon","Requested")))))))</f>
        <v/>
      </c>
    </row>
  </sheetData>
  <autoFilter ref="A4:M102"/>
  <conditionalFormatting sqref="M5:M102">
    <cfRule type="cellIs" priority="2" operator="equal" aboveAverage="0" equalAverage="0" bottom="0" percent="0" rank="0" text="" dxfId="17">
      <formula>"Received"</formula>
    </cfRule>
    <cfRule type="cellIs" priority="3" operator="equal" aboveAverage="0" equalAverage="0" bottom="0" percent="0" rank="0" text="" dxfId="18">
      <formula>"Overdue"</formula>
    </cfRule>
    <cfRule type="cellIs" priority="4" operator="equal" aboveAverage="0" equalAverage="0" bottom="0" percent="0" rank="0" text="" dxfId="24">
      <formula>"Due soon"</formula>
    </cfRule>
    <cfRule type="cellIs" priority="5" operator="equal" aboveAverage="0" equalAverage="0" bottom="0" percent="0" rank="0" text="" dxfId="19">
      <formula>"Requested"</formula>
    </cfRule>
    <cfRule type="cellIs" priority="6" operator="equal" aboveAverage="0" equalAverage="0" bottom="0" percent="0" rank="0" text="" dxfId="23">
      <formula>"Not requested"</formula>
    </cfRule>
    <cfRule type="cellIs" priority="7" operator="equal" aboveAverage="0" equalAverage="0" bottom="0" percent="0" rank="0" text="" dxfId="22">
      <formula>"Not in scope"</formula>
    </cfRule>
  </conditionalFormatting>
  <conditionalFormatting sqref="A5:F102">
    <cfRule type="expression" priority="8" aboveAverage="0" equalAverage="0" bottom="0" percent="0" rank="0" text="" dxfId="25">
      <formula>$M5="Not in scope"</formula>
    </cfRule>
  </conditionalFormatting>
  <dataValidations count="2">
    <dataValidation allowBlank="true" error="Enter a date (for example 2026-10-17)." errorStyle="warning" operator="greaterThan" showDropDown="false" showErrorMessage="true" showInputMessage="false" sqref="H5:J102" type="date">
      <formula1>DATE(2000,1,1)</formula1>
      <formula2>0</formula2>
    </dataValidation>
    <dataValidation allowBlank="true" error="Choose a value from the list (edit the Lists sheet to change the options)." errorStyle="warning" operator="between" showDropDown="false" showErrorMessage="true" showInputMessage="false" sqref="B63:B102" type="list">
      <formula1>"All,GCC,EU"</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true"/>
  </sheetPr>
  <dimension ref="A1:M2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16"/>
    <col collapsed="false" customWidth="true" hidden="false" outlineLevel="0" max="3" min="3" style="0" width="40"/>
    <col collapsed="false" customWidth="true" hidden="false" outlineLevel="0" max="4" min="4" style="0" width="30"/>
    <col collapsed="false" customWidth="true" hidden="false" outlineLevel="0" max="5" min="5" style="0" width="10"/>
    <col collapsed="false" customWidth="true" hidden="false" outlineLevel="0" max="7" min="6" style="0" width="34"/>
    <col collapsed="false" customWidth="true" hidden="false" outlineLevel="0" max="8" min="8" style="0" width="18"/>
    <col collapsed="false" customWidth="true" hidden="false" outlineLevel="0" max="9" min="9" style="0" width="12"/>
    <col collapsed="false" customWidth="true" hidden="false" outlineLevel="0" max="10" min="10" style="0" width="15"/>
    <col collapsed="false" customWidth="true" hidden="false" outlineLevel="0" max="11" min="11" style="0" width="12"/>
    <col collapsed="false" customWidth="true" hidden="false" outlineLevel="0" max="12" min="12" style="0" width="16"/>
    <col collapsed="false" customWidth="true" hidden="false" outlineLevel="0" max="13" min="13" style="0" width="14"/>
  </cols>
  <sheetData>
    <row r="1" customFormat="false" ht="30" hidden="false" customHeight="true" outlineLevel="0" collapsed="false">
      <c r="A1" s="1" t="s">
        <v>44</v>
      </c>
      <c r="B1" s="2"/>
      <c r="C1" s="2"/>
      <c r="D1" s="2"/>
      <c r="E1" s="2"/>
      <c r="F1" s="2"/>
      <c r="G1" s="2"/>
      <c r="H1" s="2"/>
      <c r="I1" s="2"/>
      <c r="J1" s="2"/>
      <c r="K1" s="2"/>
      <c r="L1" s="2"/>
      <c r="M1" s="2"/>
    </row>
    <row r="2" customFormat="false" ht="15" hidden="false" customHeight="false" outlineLevel="0" collapsed="false">
      <c r="A2" s="3" t="s">
        <v>804</v>
      </c>
    </row>
    <row r="4" customFormat="false" ht="23.85" hidden="false" customHeight="false" outlineLevel="0" collapsed="false">
      <c r="A4" s="59" t="s">
        <v>188</v>
      </c>
      <c r="B4" s="59" t="s">
        <v>805</v>
      </c>
      <c r="C4" s="59" t="s">
        <v>806</v>
      </c>
      <c r="D4" s="59" t="s">
        <v>807</v>
      </c>
      <c r="E4" s="59" t="s">
        <v>121</v>
      </c>
      <c r="F4" s="59" t="s">
        <v>808</v>
      </c>
      <c r="G4" s="59" t="s">
        <v>809</v>
      </c>
      <c r="H4" s="59" t="s">
        <v>810</v>
      </c>
      <c r="I4" s="59" t="s">
        <v>627</v>
      </c>
      <c r="J4" s="59" t="s">
        <v>190</v>
      </c>
      <c r="K4" s="59" t="s">
        <v>811</v>
      </c>
      <c r="L4" s="59" t="s">
        <v>812</v>
      </c>
      <c r="M4" s="59" t="s">
        <v>813</v>
      </c>
    </row>
    <row r="5" customFormat="false" ht="15" hidden="false" customHeight="false" outlineLevel="0" collapsed="false">
      <c r="A5" s="30" t="s">
        <v>814</v>
      </c>
      <c r="B5" s="30"/>
      <c r="C5" s="30"/>
      <c r="D5" s="30"/>
      <c r="E5" s="30"/>
      <c r="F5" s="30"/>
      <c r="G5" s="30"/>
      <c r="H5" s="30"/>
      <c r="I5" s="36"/>
      <c r="J5" s="30"/>
      <c r="K5" s="36"/>
      <c r="L5" s="30"/>
      <c r="M5" s="57" t="str">
        <f aca="true">IF(C5="","",IF(OR(J5="Closed",J5="Risk accepted"),"Done",IF(I5="","Set due date",IF(I5&lt;TODAY(),"Overdue","On track"))))</f>
        <v/>
      </c>
    </row>
    <row r="6" customFormat="false" ht="15" hidden="false" customHeight="false" outlineLevel="0" collapsed="false">
      <c r="A6" s="30" t="s">
        <v>815</v>
      </c>
      <c r="B6" s="30"/>
      <c r="C6" s="30"/>
      <c r="D6" s="30"/>
      <c r="E6" s="30"/>
      <c r="F6" s="30"/>
      <c r="G6" s="30"/>
      <c r="H6" s="30"/>
      <c r="I6" s="36"/>
      <c r="J6" s="30"/>
      <c r="K6" s="36"/>
      <c r="L6" s="30"/>
      <c r="M6" s="57" t="str">
        <f aca="true">IF(C6="","",IF(OR(J6="Closed",J6="Risk accepted"),"Done",IF(I6="","Set due date",IF(I6&lt;TODAY(),"Overdue","On track"))))</f>
        <v/>
      </c>
    </row>
    <row r="7" customFormat="false" ht="15" hidden="false" customHeight="false" outlineLevel="0" collapsed="false">
      <c r="A7" s="30" t="s">
        <v>816</v>
      </c>
      <c r="B7" s="30"/>
      <c r="C7" s="30"/>
      <c r="D7" s="30"/>
      <c r="E7" s="30"/>
      <c r="F7" s="30"/>
      <c r="G7" s="30"/>
      <c r="H7" s="30"/>
      <c r="I7" s="36"/>
      <c r="J7" s="30"/>
      <c r="K7" s="36"/>
      <c r="L7" s="30"/>
      <c r="M7" s="57" t="str">
        <f aca="true">IF(C7="","",IF(OR(J7="Closed",J7="Risk accepted"),"Done",IF(I7="","Set due date",IF(I7&lt;TODAY(),"Overdue","On track"))))</f>
        <v/>
      </c>
    </row>
    <row r="8" customFormat="false" ht="15" hidden="false" customHeight="false" outlineLevel="0" collapsed="false">
      <c r="A8" s="30" t="s">
        <v>817</v>
      </c>
      <c r="B8" s="30"/>
      <c r="C8" s="30"/>
      <c r="D8" s="30"/>
      <c r="E8" s="30"/>
      <c r="F8" s="30"/>
      <c r="G8" s="30"/>
      <c r="H8" s="30"/>
      <c r="I8" s="36"/>
      <c r="J8" s="30"/>
      <c r="K8" s="36"/>
      <c r="L8" s="30"/>
      <c r="M8" s="57" t="str">
        <f aca="true">IF(C8="","",IF(OR(J8="Closed",J8="Risk accepted"),"Done",IF(I8="","Set due date",IF(I8&lt;TODAY(),"Overdue","On track"))))</f>
        <v/>
      </c>
    </row>
    <row r="9" customFormat="false" ht="15" hidden="false" customHeight="false" outlineLevel="0" collapsed="false">
      <c r="A9" s="30" t="s">
        <v>818</v>
      </c>
      <c r="B9" s="30"/>
      <c r="C9" s="30"/>
      <c r="D9" s="30"/>
      <c r="E9" s="30"/>
      <c r="F9" s="30"/>
      <c r="G9" s="30"/>
      <c r="H9" s="30"/>
      <c r="I9" s="36"/>
      <c r="J9" s="30"/>
      <c r="K9" s="36"/>
      <c r="L9" s="30"/>
      <c r="M9" s="57" t="str">
        <f aca="true">IF(C9="","",IF(OR(J9="Closed",J9="Risk accepted"),"Done",IF(I9="","Set due date",IF(I9&lt;TODAY(),"Overdue","On track"))))</f>
        <v/>
      </c>
    </row>
    <row r="10" customFormat="false" ht="15" hidden="false" customHeight="false" outlineLevel="0" collapsed="false">
      <c r="A10" s="30" t="s">
        <v>819</v>
      </c>
      <c r="B10" s="30"/>
      <c r="C10" s="30"/>
      <c r="D10" s="30"/>
      <c r="E10" s="30"/>
      <c r="F10" s="30"/>
      <c r="G10" s="30"/>
      <c r="H10" s="30"/>
      <c r="I10" s="36"/>
      <c r="J10" s="30"/>
      <c r="K10" s="36"/>
      <c r="L10" s="30"/>
      <c r="M10" s="57" t="str">
        <f aca="true">IF(C10="","",IF(OR(J10="Closed",J10="Risk accepted"),"Done",IF(I10="","Set due date",IF(I10&lt;TODAY(),"Overdue","On track"))))</f>
        <v/>
      </c>
    </row>
    <row r="11" customFormat="false" ht="15" hidden="false" customHeight="false" outlineLevel="0" collapsed="false">
      <c r="A11" s="30" t="s">
        <v>820</v>
      </c>
      <c r="B11" s="30"/>
      <c r="C11" s="30"/>
      <c r="D11" s="30"/>
      <c r="E11" s="30"/>
      <c r="F11" s="30"/>
      <c r="G11" s="30"/>
      <c r="H11" s="30"/>
      <c r="I11" s="36"/>
      <c r="J11" s="30"/>
      <c r="K11" s="36"/>
      <c r="L11" s="30"/>
      <c r="M11" s="57" t="str">
        <f aca="true">IF(C11="","",IF(OR(J11="Closed",J11="Risk accepted"),"Done",IF(I11="","Set due date",IF(I11&lt;TODAY(),"Overdue","On track"))))</f>
        <v/>
      </c>
    </row>
    <row r="12" customFormat="false" ht="15" hidden="false" customHeight="false" outlineLevel="0" collapsed="false">
      <c r="A12" s="30" t="s">
        <v>821</v>
      </c>
      <c r="B12" s="30"/>
      <c r="C12" s="30"/>
      <c r="D12" s="30"/>
      <c r="E12" s="30"/>
      <c r="F12" s="30"/>
      <c r="G12" s="30"/>
      <c r="H12" s="30"/>
      <c r="I12" s="36"/>
      <c r="J12" s="30"/>
      <c r="K12" s="36"/>
      <c r="L12" s="30"/>
      <c r="M12" s="57" t="str">
        <f aca="true">IF(C12="","",IF(OR(J12="Closed",J12="Risk accepted"),"Done",IF(I12="","Set due date",IF(I12&lt;TODAY(),"Overdue","On track"))))</f>
        <v/>
      </c>
    </row>
    <row r="13" customFormat="false" ht="15" hidden="false" customHeight="false" outlineLevel="0" collapsed="false">
      <c r="A13" s="30" t="s">
        <v>822</v>
      </c>
      <c r="B13" s="30"/>
      <c r="C13" s="30"/>
      <c r="D13" s="30"/>
      <c r="E13" s="30"/>
      <c r="F13" s="30"/>
      <c r="G13" s="30"/>
      <c r="H13" s="30"/>
      <c r="I13" s="36"/>
      <c r="J13" s="30"/>
      <c r="K13" s="36"/>
      <c r="L13" s="30"/>
      <c r="M13" s="57" t="str">
        <f aca="true">IF(C13="","",IF(OR(J13="Closed",J13="Risk accepted"),"Done",IF(I13="","Set due date",IF(I13&lt;TODAY(),"Overdue","On track"))))</f>
        <v/>
      </c>
    </row>
    <row r="14" customFormat="false" ht="15" hidden="false" customHeight="false" outlineLevel="0" collapsed="false">
      <c r="A14" s="30" t="s">
        <v>823</v>
      </c>
      <c r="B14" s="30"/>
      <c r="C14" s="30"/>
      <c r="D14" s="30"/>
      <c r="E14" s="30"/>
      <c r="F14" s="30"/>
      <c r="G14" s="30"/>
      <c r="H14" s="30"/>
      <c r="I14" s="36"/>
      <c r="J14" s="30"/>
      <c r="K14" s="36"/>
      <c r="L14" s="30"/>
      <c r="M14" s="57" t="str">
        <f aca="true">IF(C14="","",IF(OR(J14="Closed",J14="Risk accepted"),"Done",IF(I14="","Set due date",IF(I14&lt;TODAY(),"Overdue","On track"))))</f>
        <v/>
      </c>
    </row>
    <row r="15" customFormat="false" ht="15" hidden="false" customHeight="false" outlineLevel="0" collapsed="false">
      <c r="A15" s="30" t="s">
        <v>824</v>
      </c>
      <c r="B15" s="30"/>
      <c r="C15" s="30"/>
      <c r="D15" s="30"/>
      <c r="E15" s="30"/>
      <c r="F15" s="30"/>
      <c r="G15" s="30"/>
      <c r="H15" s="30"/>
      <c r="I15" s="36"/>
      <c r="J15" s="30"/>
      <c r="K15" s="36"/>
      <c r="L15" s="30"/>
      <c r="M15" s="57" t="str">
        <f aca="true">IF(C15="","",IF(OR(J15="Closed",J15="Risk accepted"),"Done",IF(I15="","Set due date",IF(I15&lt;TODAY(),"Overdue","On track"))))</f>
        <v/>
      </c>
    </row>
    <row r="16" customFormat="false" ht="15" hidden="false" customHeight="false" outlineLevel="0" collapsed="false">
      <c r="A16" s="30" t="s">
        <v>825</v>
      </c>
      <c r="B16" s="30"/>
      <c r="C16" s="30"/>
      <c r="D16" s="30"/>
      <c r="E16" s="30"/>
      <c r="F16" s="30"/>
      <c r="G16" s="30"/>
      <c r="H16" s="30"/>
      <c r="I16" s="36"/>
      <c r="J16" s="30"/>
      <c r="K16" s="36"/>
      <c r="L16" s="30"/>
      <c r="M16" s="57" t="str">
        <f aca="true">IF(C16="","",IF(OR(J16="Closed",J16="Risk accepted"),"Done",IF(I16="","Set due date",IF(I16&lt;TODAY(),"Overdue","On track"))))</f>
        <v/>
      </c>
    </row>
    <row r="17" customFormat="false" ht="15" hidden="false" customHeight="false" outlineLevel="0" collapsed="false">
      <c r="A17" s="30" t="s">
        <v>826</v>
      </c>
      <c r="B17" s="30"/>
      <c r="C17" s="30"/>
      <c r="D17" s="30"/>
      <c r="E17" s="30"/>
      <c r="F17" s="30"/>
      <c r="G17" s="30"/>
      <c r="H17" s="30"/>
      <c r="I17" s="36"/>
      <c r="J17" s="30"/>
      <c r="K17" s="36"/>
      <c r="L17" s="30"/>
      <c r="M17" s="57" t="str">
        <f aca="true">IF(C17="","",IF(OR(J17="Closed",J17="Risk accepted"),"Done",IF(I17="","Set due date",IF(I17&lt;TODAY(),"Overdue","On track"))))</f>
        <v/>
      </c>
    </row>
    <row r="18" customFormat="false" ht="15" hidden="false" customHeight="false" outlineLevel="0" collapsed="false">
      <c r="A18" s="30" t="s">
        <v>827</v>
      </c>
      <c r="B18" s="30"/>
      <c r="C18" s="30"/>
      <c r="D18" s="30"/>
      <c r="E18" s="30"/>
      <c r="F18" s="30"/>
      <c r="G18" s="30"/>
      <c r="H18" s="30"/>
      <c r="I18" s="36"/>
      <c r="J18" s="30"/>
      <c r="K18" s="36"/>
      <c r="L18" s="30"/>
      <c r="M18" s="57" t="str">
        <f aca="true">IF(C18="","",IF(OR(J18="Closed",J18="Risk accepted"),"Done",IF(I18="","Set due date",IF(I18&lt;TODAY(),"Overdue","On track"))))</f>
        <v/>
      </c>
    </row>
    <row r="19" customFormat="false" ht="15" hidden="false" customHeight="false" outlineLevel="0" collapsed="false">
      <c r="A19" s="30" t="s">
        <v>828</v>
      </c>
      <c r="B19" s="30"/>
      <c r="C19" s="30"/>
      <c r="D19" s="30"/>
      <c r="E19" s="30"/>
      <c r="F19" s="30"/>
      <c r="G19" s="30"/>
      <c r="H19" s="30"/>
      <c r="I19" s="36"/>
      <c r="J19" s="30"/>
      <c r="K19" s="36"/>
      <c r="L19" s="30"/>
      <c r="M19" s="57" t="str">
        <f aca="true">IF(C19="","",IF(OR(J19="Closed",J19="Risk accepted"),"Done",IF(I19="","Set due date",IF(I19&lt;TODAY(),"Overdue","On track"))))</f>
        <v/>
      </c>
    </row>
    <row r="20" customFormat="false" ht="15" hidden="false" customHeight="false" outlineLevel="0" collapsed="false">
      <c r="A20" s="30" t="s">
        <v>829</v>
      </c>
      <c r="B20" s="30"/>
      <c r="C20" s="30"/>
      <c r="D20" s="30"/>
      <c r="E20" s="30"/>
      <c r="F20" s="30"/>
      <c r="G20" s="30"/>
      <c r="H20" s="30"/>
      <c r="I20" s="36"/>
      <c r="J20" s="30"/>
      <c r="K20" s="36"/>
      <c r="L20" s="30"/>
      <c r="M20" s="57" t="str">
        <f aca="true">IF(C20="","",IF(OR(J20="Closed",J20="Risk accepted"),"Done",IF(I20="","Set due date",IF(I20&lt;TODAY(),"Overdue","On track"))))</f>
        <v/>
      </c>
    </row>
    <row r="21" customFormat="false" ht="15" hidden="false" customHeight="false" outlineLevel="0" collapsed="false">
      <c r="A21" s="30" t="s">
        <v>830</v>
      </c>
      <c r="B21" s="30"/>
      <c r="C21" s="30"/>
      <c r="D21" s="30"/>
      <c r="E21" s="30"/>
      <c r="F21" s="30"/>
      <c r="G21" s="30"/>
      <c r="H21" s="30"/>
      <c r="I21" s="36"/>
      <c r="J21" s="30"/>
      <c r="K21" s="36"/>
      <c r="L21" s="30"/>
      <c r="M21" s="57" t="str">
        <f aca="true">IF(C21="","",IF(OR(J21="Closed",J21="Risk accepted"),"Done",IF(I21="","Set due date",IF(I21&lt;TODAY(),"Overdue","On track"))))</f>
        <v/>
      </c>
    </row>
    <row r="22" customFormat="false" ht="15" hidden="false" customHeight="false" outlineLevel="0" collapsed="false">
      <c r="A22" s="30" t="s">
        <v>831</v>
      </c>
      <c r="B22" s="30"/>
      <c r="C22" s="30"/>
      <c r="D22" s="30"/>
      <c r="E22" s="30"/>
      <c r="F22" s="30"/>
      <c r="G22" s="30"/>
      <c r="H22" s="30"/>
      <c r="I22" s="36"/>
      <c r="J22" s="30"/>
      <c r="K22" s="36"/>
      <c r="L22" s="30"/>
      <c r="M22" s="57" t="str">
        <f aca="true">IF(C22="","",IF(OR(J22="Closed",J22="Risk accepted"),"Done",IF(I22="","Set due date",IF(I22&lt;TODAY(),"Overdue","On track"))))</f>
        <v/>
      </c>
    </row>
    <row r="23" customFormat="false" ht="15" hidden="false" customHeight="false" outlineLevel="0" collapsed="false">
      <c r="A23" s="30" t="s">
        <v>832</v>
      </c>
      <c r="B23" s="30"/>
      <c r="C23" s="30"/>
      <c r="D23" s="30"/>
      <c r="E23" s="30"/>
      <c r="F23" s="30"/>
      <c r="G23" s="30"/>
      <c r="H23" s="30"/>
      <c r="I23" s="36"/>
      <c r="J23" s="30"/>
      <c r="K23" s="36"/>
      <c r="L23" s="30"/>
      <c r="M23" s="57" t="str">
        <f aca="true">IF(C23="","",IF(OR(J23="Closed",J23="Risk accepted"),"Done",IF(I23="","Set due date",IF(I23&lt;TODAY(),"Overdue","On track"))))</f>
        <v/>
      </c>
    </row>
    <row r="24" customFormat="false" ht="15" hidden="false" customHeight="false" outlineLevel="0" collapsed="false">
      <c r="A24" s="30" t="s">
        <v>833</v>
      </c>
      <c r="B24" s="30"/>
      <c r="C24" s="30"/>
      <c r="D24" s="30"/>
      <c r="E24" s="30"/>
      <c r="F24" s="30"/>
      <c r="G24" s="30"/>
      <c r="H24" s="30"/>
      <c r="I24" s="36"/>
      <c r="J24" s="30"/>
      <c r="K24" s="36"/>
      <c r="L24" s="30"/>
      <c r="M24" s="57" t="str">
        <f aca="true">IF(C24="","",IF(OR(J24="Closed",J24="Risk accepted"),"Done",IF(I24="","Set due date",IF(I24&lt;TODAY(),"Overdue","On track"))))</f>
        <v/>
      </c>
    </row>
    <row r="25" customFormat="false" ht="15" hidden="false" customHeight="false" outlineLevel="0" collapsed="false">
      <c r="A25" s="30" t="s">
        <v>834</v>
      </c>
      <c r="B25" s="30"/>
      <c r="C25" s="30"/>
      <c r="D25" s="30"/>
      <c r="E25" s="30"/>
      <c r="F25" s="30"/>
      <c r="G25" s="30"/>
      <c r="H25" s="30"/>
      <c r="I25" s="36"/>
      <c r="J25" s="30"/>
      <c r="K25" s="36"/>
      <c r="L25" s="30"/>
      <c r="M25" s="57" t="str">
        <f aca="true">IF(C25="","",IF(OR(J25="Closed",J25="Risk accepted"),"Done",IF(I25="","Set due date",IF(I25&lt;TODAY(),"Overdue","On track"))))</f>
        <v/>
      </c>
    </row>
    <row r="26" customFormat="false" ht="15" hidden="false" customHeight="false" outlineLevel="0" collapsed="false">
      <c r="A26" s="30" t="s">
        <v>835</v>
      </c>
      <c r="B26" s="30"/>
      <c r="C26" s="30"/>
      <c r="D26" s="30"/>
      <c r="E26" s="30"/>
      <c r="F26" s="30"/>
      <c r="G26" s="30"/>
      <c r="H26" s="30"/>
      <c r="I26" s="36"/>
      <c r="J26" s="30"/>
      <c r="K26" s="36"/>
      <c r="L26" s="30"/>
      <c r="M26" s="57" t="str">
        <f aca="true">IF(C26="","",IF(OR(J26="Closed",J26="Risk accepted"),"Done",IF(I26="","Set due date",IF(I26&lt;TODAY(),"Overdue","On track"))))</f>
        <v/>
      </c>
    </row>
    <row r="27" customFormat="false" ht="15" hidden="false" customHeight="false" outlineLevel="0" collapsed="false">
      <c r="A27" s="30" t="s">
        <v>836</v>
      </c>
      <c r="B27" s="30"/>
      <c r="C27" s="30"/>
      <c r="D27" s="30"/>
      <c r="E27" s="30"/>
      <c r="F27" s="30"/>
      <c r="G27" s="30"/>
      <c r="H27" s="30"/>
      <c r="I27" s="36"/>
      <c r="J27" s="30"/>
      <c r="K27" s="36"/>
      <c r="L27" s="30"/>
      <c r="M27" s="57" t="str">
        <f aca="true">IF(C27="","",IF(OR(J27="Closed",J27="Risk accepted"),"Done",IF(I27="","Set due date",IF(I27&lt;TODAY(),"Overdue","On track"))))</f>
        <v/>
      </c>
    </row>
    <row r="28" customFormat="false" ht="15" hidden="false" customHeight="false" outlineLevel="0" collapsed="false">
      <c r="A28" s="30" t="s">
        <v>837</v>
      </c>
      <c r="B28" s="30"/>
      <c r="C28" s="30"/>
      <c r="D28" s="30"/>
      <c r="E28" s="30"/>
      <c r="F28" s="30"/>
      <c r="G28" s="30"/>
      <c r="H28" s="30"/>
      <c r="I28" s="36"/>
      <c r="J28" s="30"/>
      <c r="K28" s="36"/>
      <c r="L28" s="30"/>
      <c r="M28" s="57" t="str">
        <f aca="true">IF(C28="","",IF(OR(J28="Closed",J28="Risk accepted"),"Done",IF(I28="","Set due date",IF(I28&lt;TODAY(),"Overdue","On track"))))</f>
        <v/>
      </c>
    </row>
    <row r="29" customFormat="false" ht="15" hidden="false" customHeight="false" outlineLevel="0" collapsed="false">
      <c r="A29" s="30" t="s">
        <v>838</v>
      </c>
      <c r="B29" s="30"/>
      <c r="C29" s="30"/>
      <c r="D29" s="30"/>
      <c r="E29" s="30"/>
      <c r="F29" s="30"/>
      <c r="G29" s="30"/>
      <c r="H29" s="30"/>
      <c r="I29" s="36"/>
      <c r="J29" s="30"/>
      <c r="K29" s="36"/>
      <c r="L29" s="30"/>
      <c r="M29" s="57" t="str">
        <f aca="true">IF(C29="","",IF(OR(J29="Closed",J29="Risk accepted"),"Done",IF(I29="","Set due date",IF(I29&lt;TODAY(),"Overdue","On track"))))</f>
        <v/>
      </c>
    </row>
    <row r="30" customFormat="false" ht="15" hidden="false" customHeight="false" outlineLevel="0" collapsed="false">
      <c r="A30" s="30" t="s">
        <v>839</v>
      </c>
      <c r="B30" s="30"/>
      <c r="C30" s="30"/>
      <c r="D30" s="30"/>
      <c r="E30" s="30"/>
      <c r="F30" s="30"/>
      <c r="G30" s="30"/>
      <c r="H30" s="30"/>
      <c r="I30" s="36"/>
      <c r="J30" s="30"/>
      <c r="K30" s="36"/>
      <c r="L30" s="30"/>
      <c r="M30" s="57" t="str">
        <f aca="true">IF(C30="","",IF(OR(J30="Closed",J30="Risk accepted"),"Done",IF(I30="","Set due date",IF(I30&lt;TODAY(),"Overdue","On track"))))</f>
        <v/>
      </c>
    </row>
    <row r="31" customFormat="false" ht="15" hidden="false" customHeight="false" outlineLevel="0" collapsed="false">
      <c r="A31" s="30" t="s">
        <v>840</v>
      </c>
      <c r="B31" s="30"/>
      <c r="C31" s="30"/>
      <c r="D31" s="30"/>
      <c r="E31" s="30"/>
      <c r="F31" s="30"/>
      <c r="G31" s="30"/>
      <c r="H31" s="30"/>
      <c r="I31" s="36"/>
      <c r="J31" s="30"/>
      <c r="K31" s="36"/>
      <c r="L31" s="30"/>
      <c r="M31" s="57" t="str">
        <f aca="true">IF(C31="","",IF(OR(J31="Closed",J31="Risk accepted"),"Done",IF(I31="","Set due date",IF(I31&lt;TODAY(),"Overdue","On track"))))</f>
        <v/>
      </c>
    </row>
    <row r="32" customFormat="false" ht="15" hidden="false" customHeight="false" outlineLevel="0" collapsed="false">
      <c r="A32" s="30" t="s">
        <v>841</v>
      </c>
      <c r="B32" s="30"/>
      <c r="C32" s="30"/>
      <c r="D32" s="30"/>
      <c r="E32" s="30"/>
      <c r="F32" s="30"/>
      <c r="G32" s="30"/>
      <c r="H32" s="30"/>
      <c r="I32" s="36"/>
      <c r="J32" s="30"/>
      <c r="K32" s="36"/>
      <c r="L32" s="30"/>
      <c r="M32" s="57" t="str">
        <f aca="true">IF(C32="","",IF(OR(J32="Closed",J32="Risk accepted"),"Done",IF(I32="","Set due date",IF(I32&lt;TODAY(),"Overdue","On track"))))</f>
        <v/>
      </c>
    </row>
    <row r="33" customFormat="false" ht="15" hidden="false" customHeight="false" outlineLevel="0" collapsed="false">
      <c r="A33" s="30" t="s">
        <v>842</v>
      </c>
      <c r="B33" s="30"/>
      <c r="C33" s="30"/>
      <c r="D33" s="30"/>
      <c r="E33" s="30"/>
      <c r="F33" s="30"/>
      <c r="G33" s="30"/>
      <c r="H33" s="30"/>
      <c r="I33" s="36"/>
      <c r="J33" s="30"/>
      <c r="K33" s="36"/>
      <c r="L33" s="30"/>
      <c r="M33" s="57" t="str">
        <f aca="true">IF(C33="","",IF(OR(J33="Closed",J33="Risk accepted"),"Done",IF(I33="","Set due date",IF(I33&lt;TODAY(),"Overdue","On track"))))</f>
        <v/>
      </c>
    </row>
    <row r="34" customFormat="false" ht="15" hidden="false" customHeight="false" outlineLevel="0" collapsed="false">
      <c r="A34" s="30" t="s">
        <v>843</v>
      </c>
      <c r="B34" s="30"/>
      <c r="C34" s="30"/>
      <c r="D34" s="30"/>
      <c r="E34" s="30"/>
      <c r="F34" s="30"/>
      <c r="G34" s="30"/>
      <c r="H34" s="30"/>
      <c r="I34" s="36"/>
      <c r="J34" s="30"/>
      <c r="K34" s="36"/>
      <c r="L34" s="30"/>
      <c r="M34" s="57" t="str">
        <f aca="true">IF(C34="","",IF(OR(J34="Closed",J34="Risk accepted"),"Done",IF(I34="","Set due date",IF(I34&lt;TODAY(),"Overdue","On track"))))</f>
        <v/>
      </c>
    </row>
    <row r="35" customFormat="false" ht="15" hidden="false" customHeight="false" outlineLevel="0" collapsed="false">
      <c r="A35" s="30" t="s">
        <v>844</v>
      </c>
      <c r="B35" s="30"/>
      <c r="C35" s="30"/>
      <c r="D35" s="30"/>
      <c r="E35" s="30"/>
      <c r="F35" s="30"/>
      <c r="G35" s="30"/>
      <c r="H35" s="30"/>
      <c r="I35" s="36"/>
      <c r="J35" s="30"/>
      <c r="K35" s="36"/>
      <c r="L35" s="30"/>
      <c r="M35" s="57" t="str">
        <f aca="true">IF(C35="","",IF(OR(J35="Closed",J35="Risk accepted"),"Done",IF(I35="","Set due date",IF(I35&lt;TODAY(),"Overdue","On track"))))</f>
        <v/>
      </c>
    </row>
    <row r="36" customFormat="false" ht="15" hidden="false" customHeight="false" outlineLevel="0" collapsed="false">
      <c r="A36" s="30" t="s">
        <v>845</v>
      </c>
      <c r="B36" s="30"/>
      <c r="C36" s="30"/>
      <c r="D36" s="30"/>
      <c r="E36" s="30"/>
      <c r="F36" s="30"/>
      <c r="G36" s="30"/>
      <c r="H36" s="30"/>
      <c r="I36" s="36"/>
      <c r="J36" s="30"/>
      <c r="K36" s="36"/>
      <c r="L36" s="30"/>
      <c r="M36" s="57" t="str">
        <f aca="true">IF(C36="","",IF(OR(J36="Closed",J36="Risk accepted"),"Done",IF(I36="","Set due date",IF(I36&lt;TODAY(),"Overdue","On track"))))</f>
        <v/>
      </c>
    </row>
    <row r="37" customFormat="false" ht="15" hidden="false" customHeight="false" outlineLevel="0" collapsed="false">
      <c r="A37" s="30" t="s">
        <v>846</v>
      </c>
      <c r="B37" s="30"/>
      <c r="C37" s="30"/>
      <c r="D37" s="30"/>
      <c r="E37" s="30"/>
      <c r="F37" s="30"/>
      <c r="G37" s="30"/>
      <c r="H37" s="30"/>
      <c r="I37" s="36"/>
      <c r="J37" s="30"/>
      <c r="K37" s="36"/>
      <c r="L37" s="30"/>
      <c r="M37" s="57" t="str">
        <f aca="true">IF(C37="","",IF(OR(J37="Closed",J37="Risk accepted"),"Done",IF(I37="","Set due date",IF(I37&lt;TODAY(),"Overdue","On track"))))</f>
        <v/>
      </c>
    </row>
    <row r="38" customFormat="false" ht="15" hidden="false" customHeight="false" outlineLevel="0" collapsed="false">
      <c r="A38" s="30" t="s">
        <v>847</v>
      </c>
      <c r="B38" s="30"/>
      <c r="C38" s="30"/>
      <c r="D38" s="30"/>
      <c r="E38" s="30"/>
      <c r="F38" s="30"/>
      <c r="G38" s="30"/>
      <c r="H38" s="30"/>
      <c r="I38" s="36"/>
      <c r="J38" s="30"/>
      <c r="K38" s="36"/>
      <c r="L38" s="30"/>
      <c r="M38" s="57" t="str">
        <f aca="true">IF(C38="","",IF(OR(J38="Closed",J38="Risk accepted"),"Done",IF(I38="","Set due date",IF(I38&lt;TODAY(),"Overdue","On track"))))</f>
        <v/>
      </c>
    </row>
    <row r="39" customFormat="false" ht="15" hidden="false" customHeight="false" outlineLevel="0" collapsed="false">
      <c r="A39" s="30" t="s">
        <v>848</v>
      </c>
      <c r="B39" s="30"/>
      <c r="C39" s="30"/>
      <c r="D39" s="30"/>
      <c r="E39" s="30"/>
      <c r="F39" s="30"/>
      <c r="G39" s="30"/>
      <c r="H39" s="30"/>
      <c r="I39" s="36"/>
      <c r="J39" s="30"/>
      <c r="K39" s="36"/>
      <c r="L39" s="30"/>
      <c r="M39" s="57" t="str">
        <f aca="true">IF(C39="","",IF(OR(J39="Closed",J39="Risk accepted"),"Done",IF(I39="","Set due date",IF(I39&lt;TODAY(),"Overdue","On track"))))</f>
        <v/>
      </c>
    </row>
    <row r="40" customFormat="false" ht="15" hidden="false" customHeight="false" outlineLevel="0" collapsed="false">
      <c r="A40" s="30" t="s">
        <v>849</v>
      </c>
      <c r="B40" s="30"/>
      <c r="C40" s="30"/>
      <c r="D40" s="30"/>
      <c r="E40" s="30"/>
      <c r="F40" s="30"/>
      <c r="G40" s="30"/>
      <c r="H40" s="30"/>
      <c r="I40" s="36"/>
      <c r="J40" s="30"/>
      <c r="K40" s="36"/>
      <c r="L40" s="30"/>
      <c r="M40" s="57" t="str">
        <f aca="true">IF(C40="","",IF(OR(J40="Closed",J40="Risk accepted"),"Done",IF(I40="","Set due date",IF(I40&lt;TODAY(),"Overdue","On track"))))</f>
        <v/>
      </c>
    </row>
    <row r="41" customFormat="false" ht="15" hidden="false" customHeight="false" outlineLevel="0" collapsed="false">
      <c r="A41" s="30" t="s">
        <v>850</v>
      </c>
      <c r="B41" s="30"/>
      <c r="C41" s="30"/>
      <c r="D41" s="30"/>
      <c r="E41" s="30"/>
      <c r="F41" s="30"/>
      <c r="G41" s="30"/>
      <c r="H41" s="30"/>
      <c r="I41" s="36"/>
      <c r="J41" s="30"/>
      <c r="K41" s="36"/>
      <c r="L41" s="30"/>
      <c r="M41" s="57" t="str">
        <f aca="true">IF(C41="","",IF(OR(J41="Closed",J41="Risk accepted"),"Done",IF(I41="","Set due date",IF(I41&lt;TODAY(),"Overdue","On track"))))</f>
        <v/>
      </c>
    </row>
    <row r="42" customFormat="false" ht="15" hidden="false" customHeight="false" outlineLevel="0" collapsed="false">
      <c r="A42" s="30" t="s">
        <v>851</v>
      </c>
      <c r="B42" s="30"/>
      <c r="C42" s="30"/>
      <c r="D42" s="30"/>
      <c r="E42" s="30"/>
      <c r="F42" s="30"/>
      <c r="G42" s="30"/>
      <c r="H42" s="30"/>
      <c r="I42" s="36"/>
      <c r="J42" s="30"/>
      <c r="K42" s="36"/>
      <c r="L42" s="30"/>
      <c r="M42" s="57" t="str">
        <f aca="true">IF(C42="","",IF(OR(J42="Closed",J42="Risk accepted"),"Done",IF(I42="","Set due date",IF(I42&lt;TODAY(),"Overdue","On track"))))</f>
        <v/>
      </c>
    </row>
    <row r="43" customFormat="false" ht="15" hidden="false" customHeight="false" outlineLevel="0" collapsed="false">
      <c r="A43" s="30" t="s">
        <v>852</v>
      </c>
      <c r="B43" s="30"/>
      <c r="C43" s="30"/>
      <c r="D43" s="30"/>
      <c r="E43" s="30"/>
      <c r="F43" s="30"/>
      <c r="G43" s="30"/>
      <c r="H43" s="30"/>
      <c r="I43" s="36"/>
      <c r="J43" s="30"/>
      <c r="K43" s="36"/>
      <c r="L43" s="30"/>
      <c r="M43" s="57" t="str">
        <f aca="true">IF(C43="","",IF(OR(J43="Closed",J43="Risk accepted"),"Done",IF(I43="","Set due date",IF(I43&lt;TODAY(),"Overdue","On track"))))</f>
        <v/>
      </c>
    </row>
    <row r="44" customFormat="false" ht="15" hidden="false" customHeight="false" outlineLevel="0" collapsed="false">
      <c r="A44" s="30" t="s">
        <v>853</v>
      </c>
      <c r="B44" s="30"/>
      <c r="C44" s="30"/>
      <c r="D44" s="30"/>
      <c r="E44" s="30"/>
      <c r="F44" s="30"/>
      <c r="G44" s="30"/>
      <c r="H44" s="30"/>
      <c r="I44" s="36"/>
      <c r="J44" s="30"/>
      <c r="K44" s="36"/>
      <c r="L44" s="30"/>
      <c r="M44" s="57" t="str">
        <f aca="true">IF(C44="","",IF(OR(J44="Closed",J44="Risk accepted"),"Done",IF(I44="","Set due date",IF(I44&lt;TODAY(),"Overdue","On track"))))</f>
        <v/>
      </c>
    </row>
    <row r="45" customFormat="false" ht="15" hidden="false" customHeight="false" outlineLevel="0" collapsed="false">
      <c r="A45" s="30" t="s">
        <v>854</v>
      </c>
      <c r="B45" s="30"/>
      <c r="C45" s="30"/>
      <c r="D45" s="30"/>
      <c r="E45" s="30"/>
      <c r="F45" s="30"/>
      <c r="G45" s="30"/>
      <c r="H45" s="30"/>
      <c r="I45" s="36"/>
      <c r="J45" s="30"/>
      <c r="K45" s="36"/>
      <c r="L45" s="30"/>
      <c r="M45" s="57" t="str">
        <f aca="true">IF(C45="","",IF(OR(J45="Closed",J45="Risk accepted"),"Done",IF(I45="","Set due date",IF(I45&lt;TODAY(),"Overdue","On track"))))</f>
        <v/>
      </c>
    </row>
    <row r="46" customFormat="false" ht="15" hidden="false" customHeight="false" outlineLevel="0" collapsed="false">
      <c r="A46" s="30" t="s">
        <v>855</v>
      </c>
      <c r="B46" s="30"/>
      <c r="C46" s="30"/>
      <c r="D46" s="30"/>
      <c r="E46" s="30"/>
      <c r="F46" s="30"/>
      <c r="G46" s="30"/>
      <c r="H46" s="30"/>
      <c r="I46" s="36"/>
      <c r="J46" s="30"/>
      <c r="K46" s="36"/>
      <c r="L46" s="30"/>
      <c r="M46" s="57" t="str">
        <f aca="true">IF(C46="","",IF(OR(J46="Closed",J46="Risk accepted"),"Done",IF(I46="","Set due date",IF(I46&lt;TODAY(),"Overdue","On track"))))</f>
        <v/>
      </c>
    </row>
    <row r="47" customFormat="false" ht="15" hidden="false" customHeight="false" outlineLevel="0" collapsed="false">
      <c r="A47" s="30" t="s">
        <v>856</v>
      </c>
      <c r="B47" s="30"/>
      <c r="C47" s="30"/>
      <c r="D47" s="30"/>
      <c r="E47" s="30"/>
      <c r="F47" s="30"/>
      <c r="G47" s="30"/>
      <c r="H47" s="30"/>
      <c r="I47" s="36"/>
      <c r="J47" s="30"/>
      <c r="K47" s="36"/>
      <c r="L47" s="30"/>
      <c r="M47" s="57" t="str">
        <f aca="true">IF(C47="","",IF(OR(J47="Closed",J47="Risk accepted"),"Done",IF(I47="","Set due date",IF(I47&lt;TODAY(),"Overdue","On track"))))</f>
        <v/>
      </c>
    </row>
    <row r="48" customFormat="false" ht="15" hidden="false" customHeight="false" outlineLevel="0" collapsed="false">
      <c r="A48" s="30" t="s">
        <v>857</v>
      </c>
      <c r="B48" s="30"/>
      <c r="C48" s="30"/>
      <c r="D48" s="30"/>
      <c r="E48" s="30"/>
      <c r="F48" s="30"/>
      <c r="G48" s="30"/>
      <c r="H48" s="30"/>
      <c r="I48" s="36"/>
      <c r="J48" s="30"/>
      <c r="K48" s="36"/>
      <c r="L48" s="30"/>
      <c r="M48" s="57" t="str">
        <f aca="true">IF(C48="","",IF(OR(J48="Closed",J48="Risk accepted"),"Done",IF(I48="","Set due date",IF(I48&lt;TODAY(),"Overdue","On track"))))</f>
        <v/>
      </c>
    </row>
    <row r="49" customFormat="false" ht="15" hidden="false" customHeight="false" outlineLevel="0" collapsed="false">
      <c r="A49" s="30" t="s">
        <v>858</v>
      </c>
      <c r="B49" s="30"/>
      <c r="C49" s="30"/>
      <c r="D49" s="30"/>
      <c r="E49" s="30"/>
      <c r="F49" s="30"/>
      <c r="G49" s="30"/>
      <c r="H49" s="30"/>
      <c r="I49" s="36"/>
      <c r="J49" s="30"/>
      <c r="K49" s="36"/>
      <c r="L49" s="30"/>
      <c r="M49" s="57" t="str">
        <f aca="true">IF(C49="","",IF(OR(J49="Closed",J49="Risk accepted"),"Done",IF(I49="","Set due date",IF(I49&lt;TODAY(),"Overdue","On track"))))</f>
        <v/>
      </c>
    </row>
    <row r="50" customFormat="false" ht="15" hidden="false" customHeight="false" outlineLevel="0" collapsed="false">
      <c r="A50" s="30" t="s">
        <v>859</v>
      </c>
      <c r="B50" s="30"/>
      <c r="C50" s="30"/>
      <c r="D50" s="30"/>
      <c r="E50" s="30"/>
      <c r="F50" s="30"/>
      <c r="G50" s="30"/>
      <c r="H50" s="30"/>
      <c r="I50" s="36"/>
      <c r="J50" s="30"/>
      <c r="K50" s="36"/>
      <c r="L50" s="30"/>
      <c r="M50" s="57" t="str">
        <f aca="true">IF(C50="","",IF(OR(J50="Closed",J50="Risk accepted"),"Done",IF(I50="","Set due date",IF(I50&lt;TODAY(),"Overdue","On track"))))</f>
        <v/>
      </c>
    </row>
    <row r="51" customFormat="false" ht="15" hidden="false" customHeight="false" outlineLevel="0" collapsed="false">
      <c r="A51" s="30" t="s">
        <v>860</v>
      </c>
      <c r="B51" s="30"/>
      <c r="C51" s="30"/>
      <c r="D51" s="30"/>
      <c r="E51" s="30"/>
      <c r="F51" s="30"/>
      <c r="G51" s="30"/>
      <c r="H51" s="30"/>
      <c r="I51" s="36"/>
      <c r="J51" s="30"/>
      <c r="K51" s="36"/>
      <c r="L51" s="30"/>
      <c r="M51" s="57" t="str">
        <f aca="true">IF(C51="","",IF(OR(J51="Closed",J51="Risk accepted"),"Done",IF(I51="","Set due date",IF(I51&lt;TODAY(),"Overdue","On track"))))</f>
        <v/>
      </c>
    </row>
    <row r="52" customFormat="false" ht="15" hidden="false" customHeight="false" outlineLevel="0" collapsed="false">
      <c r="A52" s="30" t="s">
        <v>861</v>
      </c>
      <c r="B52" s="30"/>
      <c r="C52" s="30"/>
      <c r="D52" s="30"/>
      <c r="E52" s="30"/>
      <c r="F52" s="30"/>
      <c r="G52" s="30"/>
      <c r="H52" s="30"/>
      <c r="I52" s="36"/>
      <c r="J52" s="30"/>
      <c r="K52" s="36"/>
      <c r="L52" s="30"/>
      <c r="M52" s="57" t="str">
        <f aca="true">IF(C52="","",IF(OR(J52="Closed",J52="Risk accepted"),"Done",IF(I52="","Set due date",IF(I52&lt;TODAY(),"Overdue","On track"))))</f>
        <v/>
      </c>
    </row>
    <row r="53" customFormat="false" ht="15" hidden="false" customHeight="false" outlineLevel="0" collapsed="false">
      <c r="A53" s="30" t="s">
        <v>862</v>
      </c>
      <c r="B53" s="30"/>
      <c r="C53" s="30"/>
      <c r="D53" s="30"/>
      <c r="E53" s="30"/>
      <c r="F53" s="30"/>
      <c r="G53" s="30"/>
      <c r="H53" s="30"/>
      <c r="I53" s="36"/>
      <c r="J53" s="30"/>
      <c r="K53" s="36"/>
      <c r="L53" s="30"/>
      <c r="M53" s="57" t="str">
        <f aca="true">IF(C53="","",IF(OR(J53="Closed",J53="Risk accepted"),"Done",IF(I53="","Set due date",IF(I53&lt;TODAY(),"Overdue","On track"))))</f>
        <v/>
      </c>
    </row>
    <row r="54" customFormat="false" ht="15" hidden="false" customHeight="false" outlineLevel="0" collapsed="false">
      <c r="A54" s="30" t="s">
        <v>863</v>
      </c>
      <c r="B54" s="30"/>
      <c r="C54" s="30"/>
      <c r="D54" s="30"/>
      <c r="E54" s="30"/>
      <c r="F54" s="30"/>
      <c r="G54" s="30"/>
      <c r="H54" s="30"/>
      <c r="I54" s="36"/>
      <c r="J54" s="30"/>
      <c r="K54" s="36"/>
      <c r="L54" s="30"/>
      <c r="M54" s="57" t="str">
        <f aca="true">IF(C54="","",IF(OR(J54="Closed",J54="Risk accepted"),"Done",IF(I54="","Set due date",IF(I54&lt;TODAY(),"Overdue","On track"))))</f>
        <v/>
      </c>
    </row>
    <row r="55" customFormat="false" ht="15" hidden="false" customHeight="false" outlineLevel="0" collapsed="false">
      <c r="A55" s="30" t="s">
        <v>864</v>
      </c>
      <c r="B55" s="30"/>
      <c r="C55" s="30"/>
      <c r="D55" s="30"/>
      <c r="E55" s="30"/>
      <c r="F55" s="30"/>
      <c r="G55" s="30"/>
      <c r="H55" s="30"/>
      <c r="I55" s="36"/>
      <c r="J55" s="30"/>
      <c r="K55" s="36"/>
      <c r="L55" s="30"/>
      <c r="M55" s="57" t="str">
        <f aca="true">IF(C55="","",IF(OR(J55="Closed",J55="Risk accepted"),"Done",IF(I55="","Set due date",IF(I55&lt;TODAY(),"Overdue","On track"))))</f>
        <v/>
      </c>
    </row>
    <row r="56" customFormat="false" ht="15" hidden="false" customHeight="false" outlineLevel="0" collapsed="false">
      <c r="A56" s="30" t="s">
        <v>865</v>
      </c>
      <c r="B56" s="30"/>
      <c r="C56" s="30"/>
      <c r="D56" s="30"/>
      <c r="E56" s="30"/>
      <c r="F56" s="30"/>
      <c r="G56" s="30"/>
      <c r="H56" s="30"/>
      <c r="I56" s="36"/>
      <c r="J56" s="30"/>
      <c r="K56" s="36"/>
      <c r="L56" s="30"/>
      <c r="M56" s="57" t="str">
        <f aca="true">IF(C56="","",IF(OR(J56="Closed",J56="Risk accepted"),"Done",IF(I56="","Set due date",IF(I56&lt;TODAY(),"Overdue","On track"))))</f>
        <v/>
      </c>
    </row>
    <row r="57" customFormat="false" ht="15" hidden="false" customHeight="false" outlineLevel="0" collapsed="false">
      <c r="A57" s="30" t="s">
        <v>866</v>
      </c>
      <c r="B57" s="30"/>
      <c r="C57" s="30"/>
      <c r="D57" s="30"/>
      <c r="E57" s="30"/>
      <c r="F57" s="30"/>
      <c r="G57" s="30"/>
      <c r="H57" s="30"/>
      <c r="I57" s="36"/>
      <c r="J57" s="30"/>
      <c r="K57" s="36"/>
      <c r="L57" s="30"/>
      <c r="M57" s="57" t="str">
        <f aca="true">IF(C57="","",IF(OR(J57="Closed",J57="Risk accepted"),"Done",IF(I57="","Set due date",IF(I57&lt;TODAY(),"Overdue","On track"))))</f>
        <v/>
      </c>
    </row>
    <row r="58" customFormat="false" ht="15" hidden="false" customHeight="false" outlineLevel="0" collapsed="false">
      <c r="A58" s="30" t="s">
        <v>867</v>
      </c>
      <c r="B58" s="30"/>
      <c r="C58" s="30"/>
      <c r="D58" s="30"/>
      <c r="E58" s="30"/>
      <c r="F58" s="30"/>
      <c r="G58" s="30"/>
      <c r="H58" s="30"/>
      <c r="I58" s="36"/>
      <c r="J58" s="30"/>
      <c r="K58" s="36"/>
      <c r="L58" s="30"/>
      <c r="M58" s="57" t="str">
        <f aca="true">IF(C58="","",IF(OR(J58="Closed",J58="Risk accepted"),"Done",IF(I58="","Set due date",IF(I58&lt;TODAY(),"Overdue","On track"))))</f>
        <v/>
      </c>
    </row>
    <row r="59" customFormat="false" ht="15" hidden="false" customHeight="false" outlineLevel="0" collapsed="false">
      <c r="A59" s="30" t="s">
        <v>868</v>
      </c>
      <c r="B59" s="30"/>
      <c r="C59" s="30"/>
      <c r="D59" s="30"/>
      <c r="E59" s="30"/>
      <c r="F59" s="30"/>
      <c r="G59" s="30"/>
      <c r="H59" s="30"/>
      <c r="I59" s="36"/>
      <c r="J59" s="30"/>
      <c r="K59" s="36"/>
      <c r="L59" s="30"/>
      <c r="M59" s="57" t="str">
        <f aca="true">IF(C59="","",IF(OR(J59="Closed",J59="Risk accepted"),"Done",IF(I59="","Set due date",IF(I59&lt;TODAY(),"Overdue","On track"))))</f>
        <v/>
      </c>
    </row>
    <row r="60" customFormat="false" ht="15" hidden="false" customHeight="false" outlineLevel="0" collapsed="false">
      <c r="A60" s="30" t="s">
        <v>869</v>
      </c>
      <c r="B60" s="30"/>
      <c r="C60" s="30"/>
      <c r="D60" s="30"/>
      <c r="E60" s="30"/>
      <c r="F60" s="30"/>
      <c r="G60" s="30"/>
      <c r="H60" s="30"/>
      <c r="I60" s="36"/>
      <c r="J60" s="30"/>
      <c r="K60" s="36"/>
      <c r="L60" s="30"/>
      <c r="M60" s="57" t="str">
        <f aca="true">IF(C60="","",IF(OR(J60="Closed",J60="Risk accepted"),"Done",IF(I60="","Set due date",IF(I60&lt;TODAY(),"Overdue","On track"))))</f>
        <v/>
      </c>
    </row>
    <row r="61" customFormat="false" ht="15" hidden="false" customHeight="false" outlineLevel="0" collapsed="false">
      <c r="A61" s="30" t="s">
        <v>870</v>
      </c>
      <c r="B61" s="30"/>
      <c r="C61" s="30"/>
      <c r="D61" s="30"/>
      <c r="E61" s="30"/>
      <c r="F61" s="30"/>
      <c r="G61" s="30"/>
      <c r="H61" s="30"/>
      <c r="I61" s="36"/>
      <c r="J61" s="30"/>
      <c r="K61" s="36"/>
      <c r="L61" s="30"/>
      <c r="M61" s="57" t="str">
        <f aca="true">IF(C61="","",IF(OR(J61="Closed",J61="Risk accepted"),"Done",IF(I61="","Set due date",IF(I61&lt;TODAY(),"Overdue","On track"))))</f>
        <v/>
      </c>
    </row>
    <row r="62" customFormat="false" ht="15" hidden="false" customHeight="false" outlineLevel="0" collapsed="false">
      <c r="A62" s="30" t="s">
        <v>871</v>
      </c>
      <c r="B62" s="30"/>
      <c r="C62" s="30"/>
      <c r="D62" s="30"/>
      <c r="E62" s="30"/>
      <c r="F62" s="30"/>
      <c r="G62" s="30"/>
      <c r="H62" s="30"/>
      <c r="I62" s="36"/>
      <c r="J62" s="30"/>
      <c r="K62" s="36"/>
      <c r="L62" s="30"/>
      <c r="M62" s="57" t="str">
        <f aca="true">IF(C62="","",IF(OR(J62="Closed",J62="Risk accepted"),"Done",IF(I62="","Set due date",IF(I62&lt;TODAY(),"Overdue","On track"))))</f>
        <v/>
      </c>
    </row>
    <row r="63" customFormat="false" ht="15" hidden="false" customHeight="false" outlineLevel="0" collapsed="false">
      <c r="A63" s="30" t="s">
        <v>872</v>
      </c>
      <c r="B63" s="30"/>
      <c r="C63" s="30"/>
      <c r="D63" s="30"/>
      <c r="E63" s="30"/>
      <c r="F63" s="30"/>
      <c r="G63" s="30"/>
      <c r="H63" s="30"/>
      <c r="I63" s="36"/>
      <c r="J63" s="30"/>
      <c r="K63" s="36"/>
      <c r="L63" s="30"/>
      <c r="M63" s="57" t="str">
        <f aca="true">IF(C63="","",IF(OR(J63="Closed",J63="Risk accepted"),"Done",IF(I63="","Set due date",IF(I63&lt;TODAY(),"Overdue","On track"))))</f>
        <v/>
      </c>
    </row>
    <row r="64" customFormat="false" ht="15" hidden="false" customHeight="false" outlineLevel="0" collapsed="false">
      <c r="A64" s="30" t="s">
        <v>873</v>
      </c>
      <c r="B64" s="30"/>
      <c r="C64" s="30"/>
      <c r="D64" s="30"/>
      <c r="E64" s="30"/>
      <c r="F64" s="30"/>
      <c r="G64" s="30"/>
      <c r="H64" s="30"/>
      <c r="I64" s="36"/>
      <c r="J64" s="30"/>
      <c r="K64" s="36"/>
      <c r="L64" s="30"/>
      <c r="M64" s="57" t="str">
        <f aca="true">IF(C64="","",IF(OR(J64="Closed",J64="Risk accepted"),"Done",IF(I64="","Set due date",IF(I64&lt;TODAY(),"Overdue","On track"))))</f>
        <v/>
      </c>
    </row>
    <row r="65" customFormat="false" ht="15" hidden="false" customHeight="false" outlineLevel="0" collapsed="false">
      <c r="A65" s="30" t="s">
        <v>874</v>
      </c>
      <c r="B65" s="30"/>
      <c r="C65" s="30"/>
      <c r="D65" s="30"/>
      <c r="E65" s="30"/>
      <c r="F65" s="30"/>
      <c r="G65" s="30"/>
      <c r="H65" s="30"/>
      <c r="I65" s="36"/>
      <c r="J65" s="30"/>
      <c r="K65" s="36"/>
      <c r="L65" s="30"/>
      <c r="M65" s="57" t="str">
        <f aca="true">IF(C65="","",IF(OR(J65="Closed",J65="Risk accepted"),"Done",IF(I65="","Set due date",IF(I65&lt;TODAY(),"Overdue","On track"))))</f>
        <v/>
      </c>
    </row>
    <row r="66" customFormat="false" ht="15" hidden="false" customHeight="false" outlineLevel="0" collapsed="false">
      <c r="A66" s="30" t="s">
        <v>875</v>
      </c>
      <c r="B66" s="30"/>
      <c r="C66" s="30"/>
      <c r="D66" s="30"/>
      <c r="E66" s="30"/>
      <c r="F66" s="30"/>
      <c r="G66" s="30"/>
      <c r="H66" s="30"/>
      <c r="I66" s="36"/>
      <c r="J66" s="30"/>
      <c r="K66" s="36"/>
      <c r="L66" s="30"/>
      <c r="M66" s="57" t="str">
        <f aca="true">IF(C66="","",IF(OR(J66="Closed",J66="Risk accepted"),"Done",IF(I66="","Set due date",IF(I66&lt;TODAY(),"Overdue","On track"))))</f>
        <v/>
      </c>
    </row>
    <row r="67" customFormat="false" ht="15" hidden="false" customHeight="false" outlineLevel="0" collapsed="false">
      <c r="A67" s="30" t="s">
        <v>876</v>
      </c>
      <c r="B67" s="30"/>
      <c r="C67" s="30"/>
      <c r="D67" s="30"/>
      <c r="E67" s="30"/>
      <c r="F67" s="30"/>
      <c r="G67" s="30"/>
      <c r="H67" s="30"/>
      <c r="I67" s="36"/>
      <c r="J67" s="30"/>
      <c r="K67" s="36"/>
      <c r="L67" s="30"/>
      <c r="M67" s="57" t="str">
        <f aca="true">IF(C67="","",IF(OR(J67="Closed",J67="Risk accepted"),"Done",IF(I67="","Set due date",IF(I67&lt;TODAY(),"Overdue","On track"))))</f>
        <v/>
      </c>
    </row>
    <row r="68" customFormat="false" ht="15" hidden="false" customHeight="false" outlineLevel="0" collapsed="false">
      <c r="A68" s="30" t="s">
        <v>877</v>
      </c>
      <c r="B68" s="30"/>
      <c r="C68" s="30"/>
      <c r="D68" s="30"/>
      <c r="E68" s="30"/>
      <c r="F68" s="30"/>
      <c r="G68" s="30"/>
      <c r="H68" s="30"/>
      <c r="I68" s="36"/>
      <c r="J68" s="30"/>
      <c r="K68" s="36"/>
      <c r="L68" s="30"/>
      <c r="M68" s="57" t="str">
        <f aca="true">IF(C68="","",IF(OR(J68="Closed",J68="Risk accepted"),"Done",IF(I68="","Set due date",IF(I68&lt;TODAY(),"Overdue","On track"))))</f>
        <v/>
      </c>
    </row>
    <row r="69" customFormat="false" ht="15" hidden="false" customHeight="false" outlineLevel="0" collapsed="false">
      <c r="A69" s="30" t="s">
        <v>878</v>
      </c>
      <c r="B69" s="30"/>
      <c r="C69" s="30"/>
      <c r="D69" s="30"/>
      <c r="E69" s="30"/>
      <c r="F69" s="30"/>
      <c r="G69" s="30"/>
      <c r="H69" s="30"/>
      <c r="I69" s="36"/>
      <c r="J69" s="30"/>
      <c r="K69" s="36"/>
      <c r="L69" s="30"/>
      <c r="M69" s="57" t="str">
        <f aca="true">IF(C69="","",IF(OR(J69="Closed",J69="Risk accepted"),"Done",IF(I69="","Set due date",IF(I69&lt;TODAY(),"Overdue","On track"))))</f>
        <v/>
      </c>
    </row>
    <row r="70" customFormat="false" ht="15" hidden="false" customHeight="false" outlineLevel="0" collapsed="false">
      <c r="A70" s="30" t="s">
        <v>879</v>
      </c>
      <c r="B70" s="30"/>
      <c r="C70" s="30"/>
      <c r="D70" s="30"/>
      <c r="E70" s="30"/>
      <c r="F70" s="30"/>
      <c r="G70" s="30"/>
      <c r="H70" s="30"/>
      <c r="I70" s="36"/>
      <c r="J70" s="30"/>
      <c r="K70" s="36"/>
      <c r="L70" s="30"/>
      <c r="M70" s="57" t="str">
        <f aca="true">IF(C70="","",IF(OR(J70="Closed",J70="Risk accepted"),"Done",IF(I70="","Set due date",IF(I70&lt;TODAY(),"Overdue","On track"))))</f>
        <v/>
      </c>
    </row>
    <row r="71" customFormat="false" ht="15" hidden="false" customHeight="false" outlineLevel="0" collapsed="false">
      <c r="A71" s="30" t="s">
        <v>880</v>
      </c>
      <c r="B71" s="30"/>
      <c r="C71" s="30"/>
      <c r="D71" s="30"/>
      <c r="E71" s="30"/>
      <c r="F71" s="30"/>
      <c r="G71" s="30"/>
      <c r="H71" s="30"/>
      <c r="I71" s="36"/>
      <c r="J71" s="30"/>
      <c r="K71" s="36"/>
      <c r="L71" s="30"/>
      <c r="M71" s="57" t="str">
        <f aca="true">IF(C71="","",IF(OR(J71="Closed",J71="Risk accepted"),"Done",IF(I71="","Set due date",IF(I71&lt;TODAY(),"Overdue","On track"))))</f>
        <v/>
      </c>
    </row>
    <row r="72" customFormat="false" ht="15" hidden="false" customHeight="false" outlineLevel="0" collapsed="false">
      <c r="A72" s="30" t="s">
        <v>881</v>
      </c>
      <c r="B72" s="30"/>
      <c r="C72" s="30"/>
      <c r="D72" s="30"/>
      <c r="E72" s="30"/>
      <c r="F72" s="30"/>
      <c r="G72" s="30"/>
      <c r="H72" s="30"/>
      <c r="I72" s="36"/>
      <c r="J72" s="30"/>
      <c r="K72" s="36"/>
      <c r="L72" s="30"/>
      <c r="M72" s="57" t="str">
        <f aca="true">IF(C72="","",IF(OR(J72="Closed",J72="Risk accepted"),"Done",IF(I72="","Set due date",IF(I72&lt;TODAY(),"Overdue","On track"))))</f>
        <v/>
      </c>
    </row>
    <row r="73" customFormat="false" ht="15" hidden="false" customHeight="false" outlineLevel="0" collapsed="false">
      <c r="A73" s="30" t="s">
        <v>882</v>
      </c>
      <c r="B73" s="30"/>
      <c r="C73" s="30"/>
      <c r="D73" s="30"/>
      <c r="E73" s="30"/>
      <c r="F73" s="30"/>
      <c r="G73" s="30"/>
      <c r="H73" s="30"/>
      <c r="I73" s="36"/>
      <c r="J73" s="30"/>
      <c r="K73" s="36"/>
      <c r="L73" s="30"/>
      <c r="M73" s="57" t="str">
        <f aca="true">IF(C73="","",IF(OR(J73="Closed",J73="Risk accepted"),"Done",IF(I73="","Set due date",IF(I73&lt;TODAY(),"Overdue","On track"))))</f>
        <v/>
      </c>
    </row>
    <row r="74" customFormat="false" ht="15" hidden="false" customHeight="false" outlineLevel="0" collapsed="false">
      <c r="A74" s="30" t="s">
        <v>883</v>
      </c>
      <c r="B74" s="30"/>
      <c r="C74" s="30"/>
      <c r="D74" s="30"/>
      <c r="E74" s="30"/>
      <c r="F74" s="30"/>
      <c r="G74" s="30"/>
      <c r="H74" s="30"/>
      <c r="I74" s="36"/>
      <c r="J74" s="30"/>
      <c r="K74" s="36"/>
      <c r="L74" s="30"/>
      <c r="M74" s="57" t="str">
        <f aca="true">IF(C74="","",IF(OR(J74="Closed",J74="Risk accepted"),"Done",IF(I74="","Set due date",IF(I74&lt;TODAY(),"Overdue","On track"))))</f>
        <v/>
      </c>
    </row>
    <row r="75" customFormat="false" ht="15" hidden="false" customHeight="false" outlineLevel="0" collapsed="false">
      <c r="A75" s="30" t="s">
        <v>884</v>
      </c>
      <c r="B75" s="30"/>
      <c r="C75" s="30"/>
      <c r="D75" s="30"/>
      <c r="E75" s="30"/>
      <c r="F75" s="30"/>
      <c r="G75" s="30"/>
      <c r="H75" s="30"/>
      <c r="I75" s="36"/>
      <c r="J75" s="30"/>
      <c r="K75" s="36"/>
      <c r="L75" s="30"/>
      <c r="M75" s="57" t="str">
        <f aca="true">IF(C75="","",IF(OR(J75="Closed",J75="Risk accepted"),"Done",IF(I75="","Set due date",IF(I75&lt;TODAY(),"Overdue","On track"))))</f>
        <v/>
      </c>
    </row>
    <row r="76" customFormat="false" ht="15" hidden="false" customHeight="false" outlineLevel="0" collapsed="false">
      <c r="A76" s="30" t="s">
        <v>885</v>
      </c>
      <c r="B76" s="30"/>
      <c r="C76" s="30"/>
      <c r="D76" s="30"/>
      <c r="E76" s="30"/>
      <c r="F76" s="30"/>
      <c r="G76" s="30"/>
      <c r="H76" s="30"/>
      <c r="I76" s="36"/>
      <c r="J76" s="30"/>
      <c r="K76" s="36"/>
      <c r="L76" s="30"/>
      <c r="M76" s="57" t="str">
        <f aca="true">IF(C76="","",IF(OR(J76="Closed",J76="Risk accepted"),"Done",IF(I76="","Set due date",IF(I76&lt;TODAY(),"Overdue","On track"))))</f>
        <v/>
      </c>
    </row>
    <row r="77" customFormat="false" ht="15" hidden="false" customHeight="false" outlineLevel="0" collapsed="false">
      <c r="A77" s="30" t="s">
        <v>886</v>
      </c>
      <c r="B77" s="30"/>
      <c r="C77" s="30"/>
      <c r="D77" s="30"/>
      <c r="E77" s="30"/>
      <c r="F77" s="30"/>
      <c r="G77" s="30"/>
      <c r="H77" s="30"/>
      <c r="I77" s="36"/>
      <c r="J77" s="30"/>
      <c r="K77" s="36"/>
      <c r="L77" s="30"/>
      <c r="M77" s="57" t="str">
        <f aca="true">IF(C77="","",IF(OR(J77="Closed",J77="Risk accepted"),"Done",IF(I77="","Set due date",IF(I77&lt;TODAY(),"Overdue","On track"))))</f>
        <v/>
      </c>
    </row>
    <row r="78" customFormat="false" ht="15" hidden="false" customHeight="false" outlineLevel="0" collapsed="false">
      <c r="A78" s="30" t="s">
        <v>887</v>
      </c>
      <c r="B78" s="30"/>
      <c r="C78" s="30"/>
      <c r="D78" s="30"/>
      <c r="E78" s="30"/>
      <c r="F78" s="30"/>
      <c r="G78" s="30"/>
      <c r="H78" s="30"/>
      <c r="I78" s="36"/>
      <c r="J78" s="30"/>
      <c r="K78" s="36"/>
      <c r="L78" s="30"/>
      <c r="M78" s="57" t="str">
        <f aca="true">IF(C78="","",IF(OR(J78="Closed",J78="Risk accepted"),"Done",IF(I78="","Set due date",IF(I78&lt;TODAY(),"Overdue","On track"))))</f>
        <v/>
      </c>
    </row>
    <row r="79" customFormat="false" ht="15" hidden="false" customHeight="false" outlineLevel="0" collapsed="false">
      <c r="A79" s="30" t="s">
        <v>888</v>
      </c>
      <c r="B79" s="30"/>
      <c r="C79" s="30"/>
      <c r="D79" s="30"/>
      <c r="E79" s="30"/>
      <c r="F79" s="30"/>
      <c r="G79" s="30"/>
      <c r="H79" s="30"/>
      <c r="I79" s="36"/>
      <c r="J79" s="30"/>
      <c r="K79" s="36"/>
      <c r="L79" s="30"/>
      <c r="M79" s="57" t="str">
        <f aca="true">IF(C79="","",IF(OR(J79="Closed",J79="Risk accepted"),"Done",IF(I79="","Set due date",IF(I79&lt;TODAY(),"Overdue","On track"))))</f>
        <v/>
      </c>
    </row>
    <row r="80" customFormat="false" ht="15" hidden="false" customHeight="false" outlineLevel="0" collapsed="false">
      <c r="A80" s="30" t="s">
        <v>889</v>
      </c>
      <c r="B80" s="30"/>
      <c r="C80" s="30"/>
      <c r="D80" s="30"/>
      <c r="E80" s="30"/>
      <c r="F80" s="30"/>
      <c r="G80" s="30"/>
      <c r="H80" s="30"/>
      <c r="I80" s="36"/>
      <c r="J80" s="30"/>
      <c r="K80" s="36"/>
      <c r="L80" s="30"/>
      <c r="M80" s="57" t="str">
        <f aca="true">IF(C80="","",IF(OR(J80="Closed",J80="Risk accepted"),"Done",IF(I80="","Set due date",IF(I80&lt;TODAY(),"Overdue","On track"))))</f>
        <v/>
      </c>
    </row>
    <row r="81" customFormat="false" ht="15" hidden="false" customHeight="false" outlineLevel="0" collapsed="false">
      <c r="A81" s="30" t="s">
        <v>890</v>
      </c>
      <c r="B81" s="30"/>
      <c r="C81" s="30"/>
      <c r="D81" s="30"/>
      <c r="E81" s="30"/>
      <c r="F81" s="30"/>
      <c r="G81" s="30"/>
      <c r="H81" s="30"/>
      <c r="I81" s="36"/>
      <c r="J81" s="30"/>
      <c r="K81" s="36"/>
      <c r="L81" s="30"/>
      <c r="M81" s="57" t="str">
        <f aca="true">IF(C81="","",IF(OR(J81="Closed",J81="Risk accepted"),"Done",IF(I81="","Set due date",IF(I81&lt;TODAY(),"Overdue","On track"))))</f>
        <v/>
      </c>
    </row>
    <row r="82" customFormat="false" ht="15" hidden="false" customHeight="false" outlineLevel="0" collapsed="false">
      <c r="A82" s="30" t="s">
        <v>891</v>
      </c>
      <c r="B82" s="30"/>
      <c r="C82" s="30"/>
      <c r="D82" s="30"/>
      <c r="E82" s="30"/>
      <c r="F82" s="30"/>
      <c r="G82" s="30"/>
      <c r="H82" s="30"/>
      <c r="I82" s="36"/>
      <c r="J82" s="30"/>
      <c r="K82" s="36"/>
      <c r="L82" s="30"/>
      <c r="M82" s="57" t="str">
        <f aca="true">IF(C82="","",IF(OR(J82="Closed",J82="Risk accepted"),"Done",IF(I82="","Set due date",IF(I82&lt;TODAY(),"Overdue","On track"))))</f>
        <v/>
      </c>
    </row>
    <row r="83" customFormat="false" ht="15" hidden="false" customHeight="false" outlineLevel="0" collapsed="false">
      <c r="A83" s="30" t="s">
        <v>892</v>
      </c>
      <c r="B83" s="30"/>
      <c r="C83" s="30"/>
      <c r="D83" s="30"/>
      <c r="E83" s="30"/>
      <c r="F83" s="30"/>
      <c r="G83" s="30"/>
      <c r="H83" s="30"/>
      <c r="I83" s="36"/>
      <c r="J83" s="30"/>
      <c r="K83" s="36"/>
      <c r="L83" s="30"/>
      <c r="M83" s="57" t="str">
        <f aca="true">IF(C83="","",IF(OR(J83="Closed",J83="Risk accepted"),"Done",IF(I83="","Set due date",IF(I83&lt;TODAY(),"Overdue","On track"))))</f>
        <v/>
      </c>
    </row>
    <row r="84" customFormat="false" ht="15" hidden="false" customHeight="false" outlineLevel="0" collapsed="false">
      <c r="A84" s="30" t="s">
        <v>893</v>
      </c>
      <c r="B84" s="30"/>
      <c r="C84" s="30"/>
      <c r="D84" s="30"/>
      <c r="E84" s="30"/>
      <c r="F84" s="30"/>
      <c r="G84" s="30"/>
      <c r="H84" s="30"/>
      <c r="I84" s="36"/>
      <c r="J84" s="30"/>
      <c r="K84" s="36"/>
      <c r="L84" s="30"/>
      <c r="M84" s="57" t="str">
        <f aca="true">IF(C84="","",IF(OR(J84="Closed",J84="Risk accepted"),"Done",IF(I84="","Set due date",IF(I84&lt;TODAY(),"Overdue","On track"))))</f>
        <v/>
      </c>
    </row>
    <row r="85" customFormat="false" ht="15" hidden="false" customHeight="false" outlineLevel="0" collapsed="false">
      <c r="A85" s="30" t="s">
        <v>894</v>
      </c>
      <c r="B85" s="30"/>
      <c r="C85" s="30"/>
      <c r="D85" s="30"/>
      <c r="E85" s="30"/>
      <c r="F85" s="30"/>
      <c r="G85" s="30"/>
      <c r="H85" s="30"/>
      <c r="I85" s="36"/>
      <c r="J85" s="30"/>
      <c r="K85" s="36"/>
      <c r="L85" s="30"/>
      <c r="M85" s="57" t="str">
        <f aca="true">IF(C85="","",IF(OR(J85="Closed",J85="Risk accepted"),"Done",IF(I85="","Set due date",IF(I85&lt;TODAY(),"Overdue","On track"))))</f>
        <v/>
      </c>
    </row>
    <row r="86" customFormat="false" ht="15" hidden="false" customHeight="false" outlineLevel="0" collapsed="false">
      <c r="A86" s="30" t="s">
        <v>895</v>
      </c>
      <c r="B86" s="30"/>
      <c r="C86" s="30"/>
      <c r="D86" s="30"/>
      <c r="E86" s="30"/>
      <c r="F86" s="30"/>
      <c r="G86" s="30"/>
      <c r="H86" s="30"/>
      <c r="I86" s="36"/>
      <c r="J86" s="30"/>
      <c r="K86" s="36"/>
      <c r="L86" s="30"/>
      <c r="M86" s="57" t="str">
        <f aca="true">IF(C86="","",IF(OR(J86="Closed",J86="Risk accepted"),"Done",IF(I86="","Set due date",IF(I86&lt;TODAY(),"Overdue","On track"))))</f>
        <v/>
      </c>
    </row>
    <row r="87" customFormat="false" ht="15" hidden="false" customHeight="false" outlineLevel="0" collapsed="false">
      <c r="A87" s="30" t="s">
        <v>896</v>
      </c>
      <c r="B87" s="30"/>
      <c r="C87" s="30"/>
      <c r="D87" s="30"/>
      <c r="E87" s="30"/>
      <c r="F87" s="30"/>
      <c r="G87" s="30"/>
      <c r="H87" s="30"/>
      <c r="I87" s="36"/>
      <c r="J87" s="30"/>
      <c r="K87" s="36"/>
      <c r="L87" s="30"/>
      <c r="M87" s="57" t="str">
        <f aca="true">IF(C87="","",IF(OR(J87="Closed",J87="Risk accepted"),"Done",IF(I87="","Set due date",IF(I87&lt;TODAY(),"Overdue","On track"))))</f>
        <v/>
      </c>
    </row>
    <row r="88" customFormat="false" ht="15" hidden="false" customHeight="false" outlineLevel="0" collapsed="false">
      <c r="A88" s="30" t="s">
        <v>897</v>
      </c>
      <c r="B88" s="30"/>
      <c r="C88" s="30"/>
      <c r="D88" s="30"/>
      <c r="E88" s="30"/>
      <c r="F88" s="30"/>
      <c r="G88" s="30"/>
      <c r="H88" s="30"/>
      <c r="I88" s="36"/>
      <c r="J88" s="30"/>
      <c r="K88" s="36"/>
      <c r="L88" s="30"/>
      <c r="M88" s="57" t="str">
        <f aca="true">IF(C88="","",IF(OR(J88="Closed",J88="Risk accepted"),"Done",IF(I88="","Set due date",IF(I88&lt;TODAY(),"Overdue","On track"))))</f>
        <v/>
      </c>
    </row>
    <row r="89" customFormat="false" ht="15" hidden="false" customHeight="false" outlineLevel="0" collapsed="false">
      <c r="A89" s="30" t="s">
        <v>898</v>
      </c>
      <c r="B89" s="30"/>
      <c r="C89" s="30"/>
      <c r="D89" s="30"/>
      <c r="E89" s="30"/>
      <c r="F89" s="30"/>
      <c r="G89" s="30"/>
      <c r="H89" s="30"/>
      <c r="I89" s="36"/>
      <c r="J89" s="30"/>
      <c r="K89" s="36"/>
      <c r="L89" s="30"/>
      <c r="M89" s="57" t="str">
        <f aca="true">IF(C89="","",IF(OR(J89="Closed",J89="Risk accepted"),"Done",IF(I89="","Set due date",IF(I89&lt;TODAY(),"Overdue","On track"))))</f>
        <v/>
      </c>
    </row>
    <row r="90" customFormat="false" ht="15" hidden="false" customHeight="false" outlineLevel="0" collapsed="false">
      <c r="A90" s="30" t="s">
        <v>899</v>
      </c>
      <c r="B90" s="30"/>
      <c r="C90" s="30"/>
      <c r="D90" s="30"/>
      <c r="E90" s="30"/>
      <c r="F90" s="30"/>
      <c r="G90" s="30"/>
      <c r="H90" s="30"/>
      <c r="I90" s="36"/>
      <c r="J90" s="30"/>
      <c r="K90" s="36"/>
      <c r="L90" s="30"/>
      <c r="M90" s="57" t="str">
        <f aca="true">IF(C90="","",IF(OR(J90="Closed",J90="Risk accepted"),"Done",IF(I90="","Set due date",IF(I90&lt;TODAY(),"Overdue","On track"))))</f>
        <v/>
      </c>
    </row>
    <row r="91" customFormat="false" ht="15" hidden="false" customHeight="false" outlineLevel="0" collapsed="false">
      <c r="A91" s="30" t="s">
        <v>900</v>
      </c>
      <c r="B91" s="30"/>
      <c r="C91" s="30"/>
      <c r="D91" s="30"/>
      <c r="E91" s="30"/>
      <c r="F91" s="30"/>
      <c r="G91" s="30"/>
      <c r="H91" s="30"/>
      <c r="I91" s="36"/>
      <c r="J91" s="30"/>
      <c r="K91" s="36"/>
      <c r="L91" s="30"/>
      <c r="M91" s="57" t="str">
        <f aca="true">IF(C91="","",IF(OR(J91="Closed",J91="Risk accepted"),"Done",IF(I91="","Set due date",IF(I91&lt;TODAY(),"Overdue","On track"))))</f>
        <v/>
      </c>
    </row>
    <row r="92" customFormat="false" ht="15" hidden="false" customHeight="false" outlineLevel="0" collapsed="false">
      <c r="A92" s="30" t="s">
        <v>901</v>
      </c>
      <c r="B92" s="30"/>
      <c r="C92" s="30"/>
      <c r="D92" s="30"/>
      <c r="E92" s="30"/>
      <c r="F92" s="30"/>
      <c r="G92" s="30"/>
      <c r="H92" s="30"/>
      <c r="I92" s="36"/>
      <c r="J92" s="30"/>
      <c r="K92" s="36"/>
      <c r="L92" s="30"/>
      <c r="M92" s="57" t="str">
        <f aca="true">IF(C92="","",IF(OR(J92="Closed",J92="Risk accepted"),"Done",IF(I92="","Set due date",IF(I92&lt;TODAY(),"Overdue","On track"))))</f>
        <v/>
      </c>
    </row>
    <row r="93" customFormat="false" ht="15" hidden="false" customHeight="false" outlineLevel="0" collapsed="false">
      <c r="A93" s="30" t="s">
        <v>902</v>
      </c>
      <c r="B93" s="30"/>
      <c r="C93" s="30"/>
      <c r="D93" s="30"/>
      <c r="E93" s="30"/>
      <c r="F93" s="30"/>
      <c r="G93" s="30"/>
      <c r="H93" s="30"/>
      <c r="I93" s="36"/>
      <c r="J93" s="30"/>
      <c r="K93" s="36"/>
      <c r="L93" s="30"/>
      <c r="M93" s="57" t="str">
        <f aca="true">IF(C93="","",IF(OR(J93="Closed",J93="Risk accepted"),"Done",IF(I93="","Set due date",IF(I93&lt;TODAY(),"Overdue","On track"))))</f>
        <v/>
      </c>
    </row>
    <row r="94" customFormat="false" ht="15" hidden="false" customHeight="false" outlineLevel="0" collapsed="false">
      <c r="A94" s="30" t="s">
        <v>903</v>
      </c>
      <c r="B94" s="30"/>
      <c r="C94" s="30"/>
      <c r="D94" s="30"/>
      <c r="E94" s="30"/>
      <c r="F94" s="30"/>
      <c r="G94" s="30"/>
      <c r="H94" s="30"/>
      <c r="I94" s="36"/>
      <c r="J94" s="30"/>
      <c r="K94" s="36"/>
      <c r="L94" s="30"/>
      <c r="M94" s="57" t="str">
        <f aca="true">IF(C94="","",IF(OR(J94="Closed",J94="Risk accepted"),"Done",IF(I94="","Set due date",IF(I94&lt;TODAY(),"Overdue","On track"))))</f>
        <v/>
      </c>
    </row>
    <row r="95" customFormat="false" ht="15" hidden="false" customHeight="false" outlineLevel="0" collapsed="false">
      <c r="A95" s="30" t="s">
        <v>904</v>
      </c>
      <c r="B95" s="30"/>
      <c r="C95" s="30"/>
      <c r="D95" s="30"/>
      <c r="E95" s="30"/>
      <c r="F95" s="30"/>
      <c r="G95" s="30"/>
      <c r="H95" s="30"/>
      <c r="I95" s="36"/>
      <c r="J95" s="30"/>
      <c r="K95" s="36"/>
      <c r="L95" s="30"/>
      <c r="M95" s="57" t="str">
        <f aca="true">IF(C95="","",IF(OR(J95="Closed",J95="Risk accepted"),"Done",IF(I95="","Set due date",IF(I95&lt;TODAY(),"Overdue","On track"))))</f>
        <v/>
      </c>
    </row>
    <row r="96" customFormat="false" ht="15" hidden="false" customHeight="false" outlineLevel="0" collapsed="false">
      <c r="A96" s="30" t="s">
        <v>905</v>
      </c>
      <c r="B96" s="30"/>
      <c r="C96" s="30"/>
      <c r="D96" s="30"/>
      <c r="E96" s="30"/>
      <c r="F96" s="30"/>
      <c r="G96" s="30"/>
      <c r="H96" s="30"/>
      <c r="I96" s="36"/>
      <c r="J96" s="30"/>
      <c r="K96" s="36"/>
      <c r="L96" s="30"/>
      <c r="M96" s="57" t="str">
        <f aca="true">IF(C96="","",IF(OR(J96="Closed",J96="Risk accepted"),"Done",IF(I96="","Set due date",IF(I96&lt;TODAY(),"Overdue","On track"))))</f>
        <v/>
      </c>
    </row>
    <row r="97" customFormat="false" ht="15" hidden="false" customHeight="false" outlineLevel="0" collapsed="false">
      <c r="A97" s="30" t="s">
        <v>906</v>
      </c>
      <c r="B97" s="30"/>
      <c r="C97" s="30"/>
      <c r="D97" s="30"/>
      <c r="E97" s="30"/>
      <c r="F97" s="30"/>
      <c r="G97" s="30"/>
      <c r="H97" s="30"/>
      <c r="I97" s="36"/>
      <c r="J97" s="30"/>
      <c r="K97" s="36"/>
      <c r="L97" s="30"/>
      <c r="M97" s="57" t="str">
        <f aca="true">IF(C97="","",IF(OR(J97="Closed",J97="Risk accepted"),"Done",IF(I97="","Set due date",IF(I97&lt;TODAY(),"Overdue","On track"))))</f>
        <v/>
      </c>
    </row>
    <row r="98" customFormat="false" ht="15" hidden="false" customHeight="false" outlineLevel="0" collapsed="false">
      <c r="A98" s="30" t="s">
        <v>907</v>
      </c>
      <c r="B98" s="30"/>
      <c r="C98" s="30"/>
      <c r="D98" s="30"/>
      <c r="E98" s="30"/>
      <c r="F98" s="30"/>
      <c r="G98" s="30"/>
      <c r="H98" s="30"/>
      <c r="I98" s="36"/>
      <c r="J98" s="30"/>
      <c r="K98" s="36"/>
      <c r="L98" s="30"/>
      <c r="M98" s="57" t="str">
        <f aca="true">IF(C98="","",IF(OR(J98="Closed",J98="Risk accepted"),"Done",IF(I98="","Set due date",IF(I98&lt;TODAY(),"Overdue","On track"))))</f>
        <v/>
      </c>
    </row>
    <row r="99" customFormat="false" ht="15" hidden="false" customHeight="false" outlineLevel="0" collapsed="false">
      <c r="A99" s="30" t="s">
        <v>908</v>
      </c>
      <c r="B99" s="30"/>
      <c r="C99" s="30"/>
      <c r="D99" s="30"/>
      <c r="E99" s="30"/>
      <c r="F99" s="30"/>
      <c r="G99" s="30"/>
      <c r="H99" s="30"/>
      <c r="I99" s="36"/>
      <c r="J99" s="30"/>
      <c r="K99" s="36"/>
      <c r="L99" s="30"/>
      <c r="M99" s="57" t="str">
        <f aca="true">IF(C99="","",IF(OR(J99="Closed",J99="Risk accepted"),"Done",IF(I99="","Set due date",IF(I99&lt;TODAY(),"Overdue","On track"))))</f>
        <v/>
      </c>
    </row>
    <row r="100" customFormat="false" ht="15" hidden="false" customHeight="false" outlineLevel="0" collapsed="false">
      <c r="A100" s="30" t="s">
        <v>909</v>
      </c>
      <c r="B100" s="30"/>
      <c r="C100" s="30"/>
      <c r="D100" s="30"/>
      <c r="E100" s="30"/>
      <c r="F100" s="30"/>
      <c r="G100" s="30"/>
      <c r="H100" s="30"/>
      <c r="I100" s="36"/>
      <c r="J100" s="30"/>
      <c r="K100" s="36"/>
      <c r="L100" s="30"/>
      <c r="M100" s="57" t="str">
        <f aca="true">IF(C100="","",IF(OR(J100="Closed",J100="Risk accepted"),"Done",IF(I100="","Set due date",IF(I100&lt;TODAY(),"Overdue","On track"))))</f>
        <v/>
      </c>
    </row>
    <row r="101" customFormat="false" ht="15" hidden="false" customHeight="false" outlineLevel="0" collapsed="false">
      <c r="A101" s="30" t="s">
        <v>910</v>
      </c>
      <c r="B101" s="30"/>
      <c r="C101" s="30"/>
      <c r="D101" s="30"/>
      <c r="E101" s="30"/>
      <c r="F101" s="30"/>
      <c r="G101" s="30"/>
      <c r="H101" s="30"/>
      <c r="I101" s="36"/>
      <c r="J101" s="30"/>
      <c r="K101" s="36"/>
      <c r="L101" s="30"/>
      <c r="M101" s="57" t="str">
        <f aca="true">IF(C101="","",IF(OR(J101="Closed",J101="Risk accepted"),"Done",IF(I101="","Set due date",IF(I101&lt;TODAY(),"Overdue","On track"))))</f>
        <v/>
      </c>
    </row>
    <row r="102" customFormat="false" ht="15" hidden="false" customHeight="false" outlineLevel="0" collapsed="false">
      <c r="A102" s="30" t="s">
        <v>911</v>
      </c>
      <c r="B102" s="30"/>
      <c r="C102" s="30"/>
      <c r="D102" s="30"/>
      <c r="E102" s="30"/>
      <c r="F102" s="30"/>
      <c r="G102" s="30"/>
      <c r="H102" s="30"/>
      <c r="I102" s="36"/>
      <c r="J102" s="30"/>
      <c r="K102" s="36"/>
      <c r="L102" s="30"/>
      <c r="M102" s="57" t="str">
        <f aca="true">IF(C102="","",IF(OR(J102="Closed",J102="Risk accepted"),"Done",IF(I102="","Set due date",IF(I102&lt;TODAY(),"Overdue","On track"))))</f>
        <v/>
      </c>
    </row>
    <row r="103" customFormat="false" ht="15" hidden="false" customHeight="false" outlineLevel="0" collapsed="false">
      <c r="A103" s="30" t="s">
        <v>912</v>
      </c>
      <c r="B103" s="30"/>
      <c r="C103" s="30"/>
      <c r="D103" s="30"/>
      <c r="E103" s="30"/>
      <c r="F103" s="30"/>
      <c r="G103" s="30"/>
      <c r="H103" s="30"/>
      <c r="I103" s="36"/>
      <c r="J103" s="30"/>
      <c r="K103" s="36"/>
      <c r="L103" s="30"/>
      <c r="M103" s="57" t="str">
        <f aca="true">IF(C103="","",IF(OR(J103="Closed",J103="Risk accepted"),"Done",IF(I103="","Set due date",IF(I103&lt;TODAY(),"Overdue","On track"))))</f>
        <v/>
      </c>
    </row>
    <row r="104" customFormat="false" ht="15" hidden="false" customHeight="false" outlineLevel="0" collapsed="false">
      <c r="A104" s="30" t="s">
        <v>913</v>
      </c>
      <c r="B104" s="30"/>
      <c r="C104" s="30"/>
      <c r="D104" s="30"/>
      <c r="E104" s="30"/>
      <c r="F104" s="30"/>
      <c r="G104" s="30"/>
      <c r="H104" s="30"/>
      <c r="I104" s="36"/>
      <c r="J104" s="30"/>
      <c r="K104" s="36"/>
      <c r="L104" s="30"/>
      <c r="M104" s="57" t="str">
        <f aca="true">IF(C104="","",IF(OR(J104="Closed",J104="Risk accepted"),"Done",IF(I104="","Set due date",IF(I104&lt;TODAY(),"Overdue","On track"))))</f>
        <v/>
      </c>
    </row>
    <row r="105" customFormat="false" ht="15" hidden="false" customHeight="false" outlineLevel="0" collapsed="false">
      <c r="A105" s="30" t="s">
        <v>914</v>
      </c>
      <c r="B105" s="30"/>
      <c r="C105" s="30"/>
      <c r="D105" s="30"/>
      <c r="E105" s="30"/>
      <c r="F105" s="30"/>
      <c r="G105" s="30"/>
      <c r="H105" s="30"/>
      <c r="I105" s="36"/>
      <c r="J105" s="30"/>
      <c r="K105" s="36"/>
      <c r="L105" s="30"/>
      <c r="M105" s="57" t="str">
        <f aca="true">IF(C105="","",IF(OR(J105="Closed",J105="Risk accepted"),"Done",IF(I105="","Set due date",IF(I105&lt;TODAY(),"Overdue","On track"))))</f>
        <v/>
      </c>
    </row>
    <row r="106" customFormat="false" ht="15" hidden="false" customHeight="false" outlineLevel="0" collapsed="false">
      <c r="A106" s="30" t="s">
        <v>915</v>
      </c>
      <c r="B106" s="30"/>
      <c r="C106" s="30"/>
      <c r="D106" s="30"/>
      <c r="E106" s="30"/>
      <c r="F106" s="30"/>
      <c r="G106" s="30"/>
      <c r="H106" s="30"/>
      <c r="I106" s="36"/>
      <c r="J106" s="30"/>
      <c r="K106" s="36"/>
      <c r="L106" s="30"/>
      <c r="M106" s="57" t="str">
        <f aca="true">IF(C106="","",IF(OR(J106="Closed",J106="Risk accepted"),"Done",IF(I106="","Set due date",IF(I106&lt;TODAY(),"Overdue","On track"))))</f>
        <v/>
      </c>
    </row>
    <row r="107" customFormat="false" ht="15" hidden="false" customHeight="false" outlineLevel="0" collapsed="false">
      <c r="A107" s="30" t="s">
        <v>916</v>
      </c>
      <c r="B107" s="30"/>
      <c r="C107" s="30"/>
      <c r="D107" s="30"/>
      <c r="E107" s="30"/>
      <c r="F107" s="30"/>
      <c r="G107" s="30"/>
      <c r="H107" s="30"/>
      <c r="I107" s="36"/>
      <c r="J107" s="30"/>
      <c r="K107" s="36"/>
      <c r="L107" s="30"/>
      <c r="M107" s="57" t="str">
        <f aca="true">IF(C107="","",IF(OR(J107="Closed",J107="Risk accepted"),"Done",IF(I107="","Set due date",IF(I107&lt;TODAY(),"Overdue","On track"))))</f>
        <v/>
      </c>
    </row>
    <row r="108" customFormat="false" ht="15" hidden="false" customHeight="false" outlineLevel="0" collapsed="false">
      <c r="A108" s="30" t="s">
        <v>917</v>
      </c>
      <c r="B108" s="30"/>
      <c r="C108" s="30"/>
      <c r="D108" s="30"/>
      <c r="E108" s="30"/>
      <c r="F108" s="30"/>
      <c r="G108" s="30"/>
      <c r="H108" s="30"/>
      <c r="I108" s="36"/>
      <c r="J108" s="30"/>
      <c r="K108" s="36"/>
      <c r="L108" s="30"/>
      <c r="M108" s="57" t="str">
        <f aca="true">IF(C108="","",IF(OR(J108="Closed",J108="Risk accepted"),"Done",IF(I108="","Set due date",IF(I108&lt;TODAY(),"Overdue","On track"))))</f>
        <v/>
      </c>
    </row>
    <row r="109" customFormat="false" ht="15" hidden="false" customHeight="false" outlineLevel="0" collapsed="false">
      <c r="A109" s="30" t="s">
        <v>918</v>
      </c>
      <c r="B109" s="30"/>
      <c r="C109" s="30"/>
      <c r="D109" s="30"/>
      <c r="E109" s="30"/>
      <c r="F109" s="30"/>
      <c r="G109" s="30"/>
      <c r="H109" s="30"/>
      <c r="I109" s="36"/>
      <c r="J109" s="30"/>
      <c r="K109" s="36"/>
      <c r="L109" s="30"/>
      <c r="M109" s="57" t="str">
        <f aca="true">IF(C109="","",IF(OR(J109="Closed",J109="Risk accepted"),"Done",IF(I109="","Set due date",IF(I109&lt;TODAY(),"Overdue","On track"))))</f>
        <v/>
      </c>
    </row>
    <row r="110" customFormat="false" ht="15" hidden="false" customHeight="false" outlineLevel="0" collapsed="false">
      <c r="A110" s="30" t="s">
        <v>919</v>
      </c>
      <c r="B110" s="30"/>
      <c r="C110" s="30"/>
      <c r="D110" s="30"/>
      <c r="E110" s="30"/>
      <c r="F110" s="30"/>
      <c r="G110" s="30"/>
      <c r="H110" s="30"/>
      <c r="I110" s="36"/>
      <c r="J110" s="30"/>
      <c r="K110" s="36"/>
      <c r="L110" s="30"/>
      <c r="M110" s="57" t="str">
        <f aca="true">IF(C110="","",IF(OR(J110="Closed",J110="Risk accepted"),"Done",IF(I110="","Set due date",IF(I110&lt;TODAY(),"Overdue","On track"))))</f>
        <v/>
      </c>
    </row>
    <row r="111" customFormat="false" ht="15" hidden="false" customHeight="false" outlineLevel="0" collapsed="false">
      <c r="A111" s="30" t="s">
        <v>920</v>
      </c>
      <c r="B111" s="30"/>
      <c r="C111" s="30"/>
      <c r="D111" s="30"/>
      <c r="E111" s="30"/>
      <c r="F111" s="30"/>
      <c r="G111" s="30"/>
      <c r="H111" s="30"/>
      <c r="I111" s="36"/>
      <c r="J111" s="30"/>
      <c r="K111" s="36"/>
      <c r="L111" s="30"/>
      <c r="M111" s="57" t="str">
        <f aca="true">IF(C111="","",IF(OR(J111="Closed",J111="Risk accepted"),"Done",IF(I111="","Set due date",IF(I111&lt;TODAY(),"Overdue","On track"))))</f>
        <v/>
      </c>
    </row>
    <row r="112" customFormat="false" ht="15" hidden="false" customHeight="false" outlineLevel="0" collapsed="false">
      <c r="A112" s="30" t="s">
        <v>921</v>
      </c>
      <c r="B112" s="30"/>
      <c r="C112" s="30"/>
      <c r="D112" s="30"/>
      <c r="E112" s="30"/>
      <c r="F112" s="30"/>
      <c r="G112" s="30"/>
      <c r="H112" s="30"/>
      <c r="I112" s="36"/>
      <c r="J112" s="30"/>
      <c r="K112" s="36"/>
      <c r="L112" s="30"/>
      <c r="M112" s="57" t="str">
        <f aca="true">IF(C112="","",IF(OR(J112="Closed",J112="Risk accepted"),"Done",IF(I112="","Set due date",IF(I112&lt;TODAY(),"Overdue","On track"))))</f>
        <v/>
      </c>
    </row>
    <row r="113" customFormat="false" ht="15" hidden="false" customHeight="false" outlineLevel="0" collapsed="false">
      <c r="A113" s="30" t="s">
        <v>922</v>
      </c>
      <c r="B113" s="30"/>
      <c r="C113" s="30"/>
      <c r="D113" s="30"/>
      <c r="E113" s="30"/>
      <c r="F113" s="30"/>
      <c r="G113" s="30"/>
      <c r="H113" s="30"/>
      <c r="I113" s="36"/>
      <c r="J113" s="30"/>
      <c r="K113" s="36"/>
      <c r="L113" s="30"/>
      <c r="M113" s="57" t="str">
        <f aca="true">IF(C113="","",IF(OR(J113="Closed",J113="Risk accepted"),"Done",IF(I113="","Set due date",IF(I113&lt;TODAY(),"Overdue","On track"))))</f>
        <v/>
      </c>
    </row>
    <row r="114" customFormat="false" ht="15" hidden="false" customHeight="false" outlineLevel="0" collapsed="false">
      <c r="A114" s="30" t="s">
        <v>923</v>
      </c>
      <c r="B114" s="30"/>
      <c r="C114" s="30"/>
      <c r="D114" s="30"/>
      <c r="E114" s="30"/>
      <c r="F114" s="30"/>
      <c r="G114" s="30"/>
      <c r="H114" s="30"/>
      <c r="I114" s="36"/>
      <c r="J114" s="30"/>
      <c r="K114" s="36"/>
      <c r="L114" s="30"/>
      <c r="M114" s="57" t="str">
        <f aca="true">IF(C114="","",IF(OR(J114="Closed",J114="Risk accepted"),"Done",IF(I114="","Set due date",IF(I114&lt;TODAY(),"Overdue","On track"))))</f>
        <v/>
      </c>
    </row>
    <row r="115" customFormat="false" ht="15" hidden="false" customHeight="false" outlineLevel="0" collapsed="false">
      <c r="A115" s="30" t="s">
        <v>924</v>
      </c>
      <c r="B115" s="30"/>
      <c r="C115" s="30"/>
      <c r="D115" s="30"/>
      <c r="E115" s="30"/>
      <c r="F115" s="30"/>
      <c r="G115" s="30"/>
      <c r="H115" s="30"/>
      <c r="I115" s="36"/>
      <c r="J115" s="30"/>
      <c r="K115" s="36"/>
      <c r="L115" s="30"/>
      <c r="M115" s="57" t="str">
        <f aca="true">IF(C115="","",IF(OR(J115="Closed",J115="Risk accepted"),"Done",IF(I115="","Set due date",IF(I115&lt;TODAY(),"Overdue","On track"))))</f>
        <v/>
      </c>
    </row>
    <row r="116" customFormat="false" ht="15" hidden="false" customHeight="false" outlineLevel="0" collapsed="false">
      <c r="A116" s="30" t="s">
        <v>925</v>
      </c>
      <c r="B116" s="30"/>
      <c r="C116" s="30"/>
      <c r="D116" s="30"/>
      <c r="E116" s="30"/>
      <c r="F116" s="30"/>
      <c r="G116" s="30"/>
      <c r="H116" s="30"/>
      <c r="I116" s="36"/>
      <c r="J116" s="30"/>
      <c r="K116" s="36"/>
      <c r="L116" s="30"/>
      <c r="M116" s="57" t="str">
        <f aca="true">IF(C116="","",IF(OR(J116="Closed",J116="Risk accepted"),"Done",IF(I116="","Set due date",IF(I116&lt;TODAY(),"Overdue","On track"))))</f>
        <v/>
      </c>
    </row>
    <row r="117" customFormat="false" ht="15" hidden="false" customHeight="false" outlineLevel="0" collapsed="false">
      <c r="A117" s="30" t="s">
        <v>926</v>
      </c>
      <c r="B117" s="30"/>
      <c r="C117" s="30"/>
      <c r="D117" s="30"/>
      <c r="E117" s="30"/>
      <c r="F117" s="30"/>
      <c r="G117" s="30"/>
      <c r="H117" s="30"/>
      <c r="I117" s="36"/>
      <c r="J117" s="30"/>
      <c r="K117" s="36"/>
      <c r="L117" s="30"/>
      <c r="M117" s="57" t="str">
        <f aca="true">IF(C117="","",IF(OR(J117="Closed",J117="Risk accepted"),"Done",IF(I117="","Set due date",IF(I117&lt;TODAY(),"Overdue","On track"))))</f>
        <v/>
      </c>
    </row>
    <row r="118" customFormat="false" ht="15" hidden="false" customHeight="false" outlineLevel="0" collapsed="false">
      <c r="A118" s="30" t="s">
        <v>927</v>
      </c>
      <c r="B118" s="30"/>
      <c r="C118" s="30"/>
      <c r="D118" s="30"/>
      <c r="E118" s="30"/>
      <c r="F118" s="30"/>
      <c r="G118" s="30"/>
      <c r="H118" s="30"/>
      <c r="I118" s="36"/>
      <c r="J118" s="30"/>
      <c r="K118" s="36"/>
      <c r="L118" s="30"/>
      <c r="M118" s="57" t="str">
        <f aca="true">IF(C118="","",IF(OR(J118="Closed",J118="Risk accepted"),"Done",IF(I118="","Set due date",IF(I118&lt;TODAY(),"Overdue","On track"))))</f>
        <v/>
      </c>
    </row>
    <row r="119" customFormat="false" ht="15" hidden="false" customHeight="false" outlineLevel="0" collapsed="false">
      <c r="A119" s="30" t="s">
        <v>928</v>
      </c>
      <c r="B119" s="30"/>
      <c r="C119" s="30"/>
      <c r="D119" s="30"/>
      <c r="E119" s="30"/>
      <c r="F119" s="30"/>
      <c r="G119" s="30"/>
      <c r="H119" s="30"/>
      <c r="I119" s="36"/>
      <c r="J119" s="30"/>
      <c r="K119" s="36"/>
      <c r="L119" s="30"/>
      <c r="M119" s="57" t="str">
        <f aca="true">IF(C119="","",IF(OR(J119="Closed",J119="Risk accepted"),"Done",IF(I119="","Set due date",IF(I119&lt;TODAY(),"Overdue","On track"))))</f>
        <v/>
      </c>
    </row>
    <row r="120" customFormat="false" ht="15" hidden="false" customHeight="false" outlineLevel="0" collapsed="false">
      <c r="A120" s="30" t="s">
        <v>929</v>
      </c>
      <c r="B120" s="30"/>
      <c r="C120" s="30"/>
      <c r="D120" s="30"/>
      <c r="E120" s="30"/>
      <c r="F120" s="30"/>
      <c r="G120" s="30"/>
      <c r="H120" s="30"/>
      <c r="I120" s="36"/>
      <c r="J120" s="30"/>
      <c r="K120" s="36"/>
      <c r="L120" s="30"/>
      <c r="M120" s="57" t="str">
        <f aca="true">IF(C120="","",IF(OR(J120="Closed",J120="Risk accepted"),"Done",IF(I120="","Set due date",IF(I120&lt;TODAY(),"Overdue","On track"))))</f>
        <v/>
      </c>
    </row>
    <row r="121" customFormat="false" ht="15" hidden="false" customHeight="false" outlineLevel="0" collapsed="false">
      <c r="A121" s="30" t="s">
        <v>930</v>
      </c>
      <c r="B121" s="30"/>
      <c r="C121" s="30"/>
      <c r="D121" s="30"/>
      <c r="E121" s="30"/>
      <c r="F121" s="30"/>
      <c r="G121" s="30"/>
      <c r="H121" s="30"/>
      <c r="I121" s="36"/>
      <c r="J121" s="30"/>
      <c r="K121" s="36"/>
      <c r="L121" s="30"/>
      <c r="M121" s="57" t="str">
        <f aca="true">IF(C121="","",IF(OR(J121="Closed",J121="Risk accepted"),"Done",IF(I121="","Set due date",IF(I121&lt;TODAY(),"Overdue","On track"))))</f>
        <v/>
      </c>
    </row>
    <row r="122" customFormat="false" ht="15" hidden="false" customHeight="false" outlineLevel="0" collapsed="false">
      <c r="A122" s="30" t="s">
        <v>931</v>
      </c>
      <c r="B122" s="30"/>
      <c r="C122" s="30"/>
      <c r="D122" s="30"/>
      <c r="E122" s="30"/>
      <c r="F122" s="30"/>
      <c r="G122" s="30"/>
      <c r="H122" s="30"/>
      <c r="I122" s="36"/>
      <c r="J122" s="30"/>
      <c r="K122" s="36"/>
      <c r="L122" s="30"/>
      <c r="M122" s="57" t="str">
        <f aca="true">IF(C122="","",IF(OR(J122="Closed",J122="Risk accepted"),"Done",IF(I122="","Set due date",IF(I122&lt;TODAY(),"Overdue","On track"))))</f>
        <v/>
      </c>
    </row>
    <row r="123" customFormat="false" ht="15" hidden="false" customHeight="false" outlineLevel="0" collapsed="false">
      <c r="A123" s="30" t="s">
        <v>932</v>
      </c>
      <c r="B123" s="30"/>
      <c r="C123" s="30"/>
      <c r="D123" s="30"/>
      <c r="E123" s="30"/>
      <c r="F123" s="30"/>
      <c r="G123" s="30"/>
      <c r="H123" s="30"/>
      <c r="I123" s="36"/>
      <c r="J123" s="30"/>
      <c r="K123" s="36"/>
      <c r="L123" s="30"/>
      <c r="M123" s="57" t="str">
        <f aca="true">IF(C123="","",IF(OR(J123="Closed",J123="Risk accepted"),"Done",IF(I123="","Set due date",IF(I123&lt;TODAY(),"Overdue","On track"))))</f>
        <v/>
      </c>
    </row>
    <row r="124" customFormat="false" ht="15" hidden="false" customHeight="false" outlineLevel="0" collapsed="false">
      <c r="A124" s="30" t="s">
        <v>933</v>
      </c>
      <c r="B124" s="30"/>
      <c r="C124" s="30"/>
      <c r="D124" s="30"/>
      <c r="E124" s="30"/>
      <c r="F124" s="30"/>
      <c r="G124" s="30"/>
      <c r="H124" s="30"/>
      <c r="I124" s="36"/>
      <c r="J124" s="30"/>
      <c r="K124" s="36"/>
      <c r="L124" s="30"/>
      <c r="M124" s="57" t="str">
        <f aca="true">IF(C124="","",IF(OR(J124="Closed",J124="Risk accepted"),"Done",IF(I124="","Set due date",IF(I124&lt;TODAY(),"Overdue","On track"))))</f>
        <v/>
      </c>
    </row>
    <row r="125" customFormat="false" ht="15" hidden="false" customHeight="false" outlineLevel="0" collapsed="false">
      <c r="A125" s="30" t="s">
        <v>934</v>
      </c>
      <c r="B125" s="30"/>
      <c r="C125" s="30"/>
      <c r="D125" s="30"/>
      <c r="E125" s="30"/>
      <c r="F125" s="30"/>
      <c r="G125" s="30"/>
      <c r="H125" s="30"/>
      <c r="I125" s="36"/>
      <c r="J125" s="30"/>
      <c r="K125" s="36"/>
      <c r="L125" s="30"/>
      <c r="M125" s="57" t="str">
        <f aca="true">IF(C125="","",IF(OR(J125="Closed",J125="Risk accepted"),"Done",IF(I125="","Set due date",IF(I125&lt;TODAY(),"Overdue","On track"))))</f>
        <v/>
      </c>
    </row>
    <row r="126" customFormat="false" ht="15" hidden="false" customHeight="false" outlineLevel="0" collapsed="false">
      <c r="A126" s="30" t="s">
        <v>935</v>
      </c>
      <c r="B126" s="30"/>
      <c r="C126" s="30"/>
      <c r="D126" s="30"/>
      <c r="E126" s="30"/>
      <c r="F126" s="30"/>
      <c r="G126" s="30"/>
      <c r="H126" s="30"/>
      <c r="I126" s="36"/>
      <c r="J126" s="30"/>
      <c r="K126" s="36"/>
      <c r="L126" s="30"/>
      <c r="M126" s="57" t="str">
        <f aca="true">IF(C126="","",IF(OR(J126="Closed",J126="Risk accepted"),"Done",IF(I126="","Set due date",IF(I126&lt;TODAY(),"Overdue","On track"))))</f>
        <v/>
      </c>
    </row>
    <row r="127" customFormat="false" ht="15" hidden="false" customHeight="false" outlineLevel="0" collapsed="false">
      <c r="A127" s="30" t="s">
        <v>936</v>
      </c>
      <c r="B127" s="30"/>
      <c r="C127" s="30"/>
      <c r="D127" s="30"/>
      <c r="E127" s="30"/>
      <c r="F127" s="30"/>
      <c r="G127" s="30"/>
      <c r="H127" s="30"/>
      <c r="I127" s="36"/>
      <c r="J127" s="30"/>
      <c r="K127" s="36"/>
      <c r="L127" s="30"/>
      <c r="M127" s="57" t="str">
        <f aca="true">IF(C127="","",IF(OR(J127="Closed",J127="Risk accepted"),"Done",IF(I127="","Set due date",IF(I127&lt;TODAY(),"Overdue","On track"))))</f>
        <v/>
      </c>
    </row>
    <row r="128" customFormat="false" ht="15" hidden="false" customHeight="false" outlineLevel="0" collapsed="false">
      <c r="A128" s="30" t="s">
        <v>937</v>
      </c>
      <c r="B128" s="30"/>
      <c r="C128" s="30"/>
      <c r="D128" s="30"/>
      <c r="E128" s="30"/>
      <c r="F128" s="30"/>
      <c r="G128" s="30"/>
      <c r="H128" s="30"/>
      <c r="I128" s="36"/>
      <c r="J128" s="30"/>
      <c r="K128" s="36"/>
      <c r="L128" s="30"/>
      <c r="M128" s="57" t="str">
        <f aca="true">IF(C128="","",IF(OR(J128="Closed",J128="Risk accepted"),"Done",IF(I128="","Set due date",IF(I128&lt;TODAY(),"Overdue","On track"))))</f>
        <v/>
      </c>
    </row>
    <row r="129" customFormat="false" ht="15" hidden="false" customHeight="false" outlineLevel="0" collapsed="false">
      <c r="A129" s="30" t="s">
        <v>938</v>
      </c>
      <c r="B129" s="30"/>
      <c r="C129" s="30"/>
      <c r="D129" s="30"/>
      <c r="E129" s="30"/>
      <c r="F129" s="30"/>
      <c r="G129" s="30"/>
      <c r="H129" s="30"/>
      <c r="I129" s="36"/>
      <c r="J129" s="30"/>
      <c r="K129" s="36"/>
      <c r="L129" s="30"/>
      <c r="M129" s="57" t="str">
        <f aca="true">IF(C129="","",IF(OR(J129="Closed",J129="Risk accepted"),"Done",IF(I129="","Set due date",IF(I129&lt;TODAY(),"Overdue","On track"))))</f>
        <v/>
      </c>
    </row>
    <row r="130" customFormat="false" ht="15" hidden="false" customHeight="false" outlineLevel="0" collapsed="false">
      <c r="A130" s="30" t="s">
        <v>939</v>
      </c>
      <c r="B130" s="30"/>
      <c r="C130" s="30"/>
      <c r="D130" s="30"/>
      <c r="E130" s="30"/>
      <c r="F130" s="30"/>
      <c r="G130" s="30"/>
      <c r="H130" s="30"/>
      <c r="I130" s="36"/>
      <c r="J130" s="30"/>
      <c r="K130" s="36"/>
      <c r="L130" s="30"/>
      <c r="M130" s="57" t="str">
        <f aca="true">IF(C130="","",IF(OR(J130="Closed",J130="Risk accepted"),"Done",IF(I130="","Set due date",IF(I130&lt;TODAY(),"Overdue","On track"))))</f>
        <v/>
      </c>
    </row>
    <row r="131" customFormat="false" ht="15" hidden="false" customHeight="false" outlineLevel="0" collapsed="false">
      <c r="A131" s="30" t="s">
        <v>940</v>
      </c>
      <c r="B131" s="30"/>
      <c r="C131" s="30"/>
      <c r="D131" s="30"/>
      <c r="E131" s="30"/>
      <c r="F131" s="30"/>
      <c r="G131" s="30"/>
      <c r="H131" s="30"/>
      <c r="I131" s="36"/>
      <c r="J131" s="30"/>
      <c r="K131" s="36"/>
      <c r="L131" s="30"/>
      <c r="M131" s="57" t="str">
        <f aca="true">IF(C131="","",IF(OR(J131="Closed",J131="Risk accepted"),"Done",IF(I131="","Set due date",IF(I131&lt;TODAY(),"Overdue","On track"))))</f>
        <v/>
      </c>
    </row>
    <row r="132" customFormat="false" ht="15" hidden="false" customHeight="false" outlineLevel="0" collapsed="false">
      <c r="A132" s="30" t="s">
        <v>941</v>
      </c>
      <c r="B132" s="30"/>
      <c r="C132" s="30"/>
      <c r="D132" s="30"/>
      <c r="E132" s="30"/>
      <c r="F132" s="30"/>
      <c r="G132" s="30"/>
      <c r="H132" s="30"/>
      <c r="I132" s="36"/>
      <c r="J132" s="30"/>
      <c r="K132" s="36"/>
      <c r="L132" s="30"/>
      <c r="M132" s="57" t="str">
        <f aca="true">IF(C132="","",IF(OR(J132="Closed",J132="Risk accepted"),"Done",IF(I132="","Set due date",IF(I132&lt;TODAY(),"Overdue","On track"))))</f>
        <v/>
      </c>
    </row>
    <row r="133" customFormat="false" ht="15" hidden="false" customHeight="false" outlineLevel="0" collapsed="false">
      <c r="A133" s="30" t="s">
        <v>942</v>
      </c>
      <c r="B133" s="30"/>
      <c r="C133" s="30"/>
      <c r="D133" s="30"/>
      <c r="E133" s="30"/>
      <c r="F133" s="30"/>
      <c r="G133" s="30"/>
      <c r="H133" s="30"/>
      <c r="I133" s="36"/>
      <c r="J133" s="30"/>
      <c r="K133" s="36"/>
      <c r="L133" s="30"/>
      <c r="M133" s="57" t="str">
        <f aca="true">IF(C133="","",IF(OR(J133="Closed",J133="Risk accepted"),"Done",IF(I133="","Set due date",IF(I133&lt;TODAY(),"Overdue","On track"))))</f>
        <v/>
      </c>
    </row>
    <row r="134" customFormat="false" ht="15" hidden="false" customHeight="false" outlineLevel="0" collapsed="false">
      <c r="A134" s="30" t="s">
        <v>943</v>
      </c>
      <c r="B134" s="30"/>
      <c r="C134" s="30"/>
      <c r="D134" s="30"/>
      <c r="E134" s="30"/>
      <c r="F134" s="30"/>
      <c r="G134" s="30"/>
      <c r="H134" s="30"/>
      <c r="I134" s="36"/>
      <c r="J134" s="30"/>
      <c r="K134" s="36"/>
      <c r="L134" s="30"/>
      <c r="M134" s="57" t="str">
        <f aca="true">IF(C134="","",IF(OR(J134="Closed",J134="Risk accepted"),"Done",IF(I134="","Set due date",IF(I134&lt;TODAY(),"Overdue","On track"))))</f>
        <v/>
      </c>
    </row>
    <row r="135" customFormat="false" ht="15" hidden="false" customHeight="false" outlineLevel="0" collapsed="false">
      <c r="A135" s="30" t="s">
        <v>944</v>
      </c>
      <c r="B135" s="30"/>
      <c r="C135" s="30"/>
      <c r="D135" s="30"/>
      <c r="E135" s="30"/>
      <c r="F135" s="30"/>
      <c r="G135" s="30"/>
      <c r="H135" s="30"/>
      <c r="I135" s="36"/>
      <c r="J135" s="30"/>
      <c r="K135" s="36"/>
      <c r="L135" s="30"/>
      <c r="M135" s="57" t="str">
        <f aca="true">IF(C135="","",IF(OR(J135="Closed",J135="Risk accepted"),"Done",IF(I135="","Set due date",IF(I135&lt;TODAY(),"Overdue","On track"))))</f>
        <v/>
      </c>
    </row>
    <row r="136" customFormat="false" ht="15" hidden="false" customHeight="false" outlineLevel="0" collapsed="false">
      <c r="A136" s="30" t="s">
        <v>945</v>
      </c>
      <c r="B136" s="30"/>
      <c r="C136" s="30"/>
      <c r="D136" s="30"/>
      <c r="E136" s="30"/>
      <c r="F136" s="30"/>
      <c r="G136" s="30"/>
      <c r="H136" s="30"/>
      <c r="I136" s="36"/>
      <c r="J136" s="30"/>
      <c r="K136" s="36"/>
      <c r="L136" s="30"/>
      <c r="M136" s="57" t="str">
        <f aca="true">IF(C136="","",IF(OR(J136="Closed",J136="Risk accepted"),"Done",IF(I136="","Set due date",IF(I136&lt;TODAY(),"Overdue","On track"))))</f>
        <v/>
      </c>
    </row>
    <row r="137" customFormat="false" ht="15" hidden="false" customHeight="false" outlineLevel="0" collapsed="false">
      <c r="A137" s="30" t="s">
        <v>946</v>
      </c>
      <c r="B137" s="30"/>
      <c r="C137" s="30"/>
      <c r="D137" s="30"/>
      <c r="E137" s="30"/>
      <c r="F137" s="30"/>
      <c r="G137" s="30"/>
      <c r="H137" s="30"/>
      <c r="I137" s="36"/>
      <c r="J137" s="30"/>
      <c r="K137" s="36"/>
      <c r="L137" s="30"/>
      <c r="M137" s="57" t="str">
        <f aca="true">IF(C137="","",IF(OR(J137="Closed",J137="Risk accepted"),"Done",IF(I137="","Set due date",IF(I137&lt;TODAY(),"Overdue","On track"))))</f>
        <v/>
      </c>
    </row>
    <row r="138" customFormat="false" ht="15" hidden="false" customHeight="false" outlineLevel="0" collapsed="false">
      <c r="A138" s="30" t="s">
        <v>947</v>
      </c>
      <c r="B138" s="30"/>
      <c r="C138" s="30"/>
      <c r="D138" s="30"/>
      <c r="E138" s="30"/>
      <c r="F138" s="30"/>
      <c r="G138" s="30"/>
      <c r="H138" s="30"/>
      <c r="I138" s="36"/>
      <c r="J138" s="30"/>
      <c r="K138" s="36"/>
      <c r="L138" s="30"/>
      <c r="M138" s="57" t="str">
        <f aca="true">IF(C138="","",IF(OR(J138="Closed",J138="Risk accepted"),"Done",IF(I138="","Set due date",IF(I138&lt;TODAY(),"Overdue","On track"))))</f>
        <v/>
      </c>
    </row>
    <row r="139" customFormat="false" ht="15" hidden="false" customHeight="false" outlineLevel="0" collapsed="false">
      <c r="A139" s="30" t="s">
        <v>948</v>
      </c>
      <c r="B139" s="30"/>
      <c r="C139" s="30"/>
      <c r="D139" s="30"/>
      <c r="E139" s="30"/>
      <c r="F139" s="30"/>
      <c r="G139" s="30"/>
      <c r="H139" s="30"/>
      <c r="I139" s="36"/>
      <c r="J139" s="30"/>
      <c r="K139" s="36"/>
      <c r="L139" s="30"/>
      <c r="M139" s="57" t="str">
        <f aca="true">IF(C139="","",IF(OR(J139="Closed",J139="Risk accepted"),"Done",IF(I139="","Set due date",IF(I139&lt;TODAY(),"Overdue","On track"))))</f>
        <v/>
      </c>
    </row>
    <row r="140" customFormat="false" ht="15" hidden="false" customHeight="false" outlineLevel="0" collapsed="false">
      <c r="A140" s="30" t="s">
        <v>949</v>
      </c>
      <c r="B140" s="30"/>
      <c r="C140" s="30"/>
      <c r="D140" s="30"/>
      <c r="E140" s="30"/>
      <c r="F140" s="30"/>
      <c r="G140" s="30"/>
      <c r="H140" s="30"/>
      <c r="I140" s="36"/>
      <c r="J140" s="30"/>
      <c r="K140" s="36"/>
      <c r="L140" s="30"/>
      <c r="M140" s="57" t="str">
        <f aca="true">IF(C140="","",IF(OR(J140="Closed",J140="Risk accepted"),"Done",IF(I140="","Set due date",IF(I140&lt;TODAY(),"Overdue","On track"))))</f>
        <v/>
      </c>
    </row>
    <row r="141" customFormat="false" ht="15" hidden="false" customHeight="false" outlineLevel="0" collapsed="false">
      <c r="A141" s="30" t="s">
        <v>950</v>
      </c>
      <c r="B141" s="30"/>
      <c r="C141" s="30"/>
      <c r="D141" s="30"/>
      <c r="E141" s="30"/>
      <c r="F141" s="30"/>
      <c r="G141" s="30"/>
      <c r="H141" s="30"/>
      <c r="I141" s="36"/>
      <c r="J141" s="30"/>
      <c r="K141" s="36"/>
      <c r="L141" s="30"/>
      <c r="M141" s="57" t="str">
        <f aca="true">IF(C141="","",IF(OR(J141="Closed",J141="Risk accepted"),"Done",IF(I141="","Set due date",IF(I141&lt;TODAY(),"Overdue","On track"))))</f>
        <v/>
      </c>
    </row>
    <row r="142" customFormat="false" ht="15" hidden="false" customHeight="false" outlineLevel="0" collapsed="false">
      <c r="A142" s="30" t="s">
        <v>951</v>
      </c>
      <c r="B142" s="30"/>
      <c r="C142" s="30"/>
      <c r="D142" s="30"/>
      <c r="E142" s="30"/>
      <c r="F142" s="30"/>
      <c r="G142" s="30"/>
      <c r="H142" s="30"/>
      <c r="I142" s="36"/>
      <c r="J142" s="30"/>
      <c r="K142" s="36"/>
      <c r="L142" s="30"/>
      <c r="M142" s="57" t="str">
        <f aca="true">IF(C142="","",IF(OR(J142="Closed",J142="Risk accepted"),"Done",IF(I142="","Set due date",IF(I142&lt;TODAY(),"Overdue","On track"))))</f>
        <v/>
      </c>
    </row>
    <row r="143" customFormat="false" ht="15" hidden="false" customHeight="false" outlineLevel="0" collapsed="false">
      <c r="A143" s="30" t="s">
        <v>952</v>
      </c>
      <c r="B143" s="30"/>
      <c r="C143" s="30"/>
      <c r="D143" s="30"/>
      <c r="E143" s="30"/>
      <c r="F143" s="30"/>
      <c r="G143" s="30"/>
      <c r="H143" s="30"/>
      <c r="I143" s="36"/>
      <c r="J143" s="30"/>
      <c r="K143" s="36"/>
      <c r="L143" s="30"/>
      <c r="M143" s="57" t="str">
        <f aca="true">IF(C143="","",IF(OR(J143="Closed",J143="Risk accepted"),"Done",IF(I143="","Set due date",IF(I143&lt;TODAY(),"Overdue","On track"))))</f>
        <v/>
      </c>
    </row>
    <row r="144" customFormat="false" ht="15" hidden="false" customHeight="false" outlineLevel="0" collapsed="false">
      <c r="A144" s="30" t="s">
        <v>953</v>
      </c>
      <c r="B144" s="30"/>
      <c r="C144" s="30"/>
      <c r="D144" s="30"/>
      <c r="E144" s="30"/>
      <c r="F144" s="30"/>
      <c r="G144" s="30"/>
      <c r="H144" s="30"/>
      <c r="I144" s="36"/>
      <c r="J144" s="30"/>
      <c r="K144" s="36"/>
      <c r="L144" s="30"/>
      <c r="M144" s="57" t="str">
        <f aca="true">IF(C144="","",IF(OR(J144="Closed",J144="Risk accepted"),"Done",IF(I144="","Set due date",IF(I144&lt;TODAY(),"Overdue","On track"))))</f>
        <v/>
      </c>
    </row>
    <row r="145" customFormat="false" ht="15" hidden="false" customHeight="false" outlineLevel="0" collapsed="false">
      <c r="A145" s="30" t="s">
        <v>954</v>
      </c>
      <c r="B145" s="30"/>
      <c r="C145" s="30"/>
      <c r="D145" s="30"/>
      <c r="E145" s="30"/>
      <c r="F145" s="30"/>
      <c r="G145" s="30"/>
      <c r="H145" s="30"/>
      <c r="I145" s="36"/>
      <c r="J145" s="30"/>
      <c r="K145" s="36"/>
      <c r="L145" s="30"/>
      <c r="M145" s="57" t="str">
        <f aca="true">IF(C145="","",IF(OR(J145="Closed",J145="Risk accepted"),"Done",IF(I145="","Set due date",IF(I145&lt;TODAY(),"Overdue","On track"))))</f>
        <v/>
      </c>
    </row>
    <row r="146" customFormat="false" ht="15" hidden="false" customHeight="false" outlineLevel="0" collapsed="false">
      <c r="A146" s="30" t="s">
        <v>955</v>
      </c>
      <c r="B146" s="30"/>
      <c r="C146" s="30"/>
      <c r="D146" s="30"/>
      <c r="E146" s="30"/>
      <c r="F146" s="30"/>
      <c r="G146" s="30"/>
      <c r="H146" s="30"/>
      <c r="I146" s="36"/>
      <c r="J146" s="30"/>
      <c r="K146" s="36"/>
      <c r="L146" s="30"/>
      <c r="M146" s="57" t="str">
        <f aca="true">IF(C146="","",IF(OR(J146="Closed",J146="Risk accepted"),"Done",IF(I146="","Set due date",IF(I146&lt;TODAY(),"Overdue","On track"))))</f>
        <v/>
      </c>
    </row>
    <row r="147" customFormat="false" ht="15" hidden="false" customHeight="false" outlineLevel="0" collapsed="false">
      <c r="A147" s="30" t="s">
        <v>956</v>
      </c>
      <c r="B147" s="30"/>
      <c r="C147" s="30"/>
      <c r="D147" s="30"/>
      <c r="E147" s="30"/>
      <c r="F147" s="30"/>
      <c r="G147" s="30"/>
      <c r="H147" s="30"/>
      <c r="I147" s="36"/>
      <c r="J147" s="30"/>
      <c r="K147" s="36"/>
      <c r="L147" s="30"/>
      <c r="M147" s="57" t="str">
        <f aca="true">IF(C147="","",IF(OR(J147="Closed",J147="Risk accepted"),"Done",IF(I147="","Set due date",IF(I147&lt;TODAY(),"Overdue","On track"))))</f>
        <v/>
      </c>
    </row>
    <row r="148" customFormat="false" ht="15" hidden="false" customHeight="false" outlineLevel="0" collapsed="false">
      <c r="A148" s="30" t="s">
        <v>957</v>
      </c>
      <c r="B148" s="30"/>
      <c r="C148" s="30"/>
      <c r="D148" s="30"/>
      <c r="E148" s="30"/>
      <c r="F148" s="30"/>
      <c r="G148" s="30"/>
      <c r="H148" s="30"/>
      <c r="I148" s="36"/>
      <c r="J148" s="30"/>
      <c r="K148" s="36"/>
      <c r="L148" s="30"/>
      <c r="M148" s="57" t="str">
        <f aca="true">IF(C148="","",IF(OR(J148="Closed",J148="Risk accepted"),"Done",IF(I148="","Set due date",IF(I148&lt;TODAY(),"Overdue","On track"))))</f>
        <v/>
      </c>
    </row>
    <row r="149" customFormat="false" ht="15" hidden="false" customHeight="false" outlineLevel="0" collapsed="false">
      <c r="A149" s="30" t="s">
        <v>958</v>
      </c>
      <c r="B149" s="30"/>
      <c r="C149" s="30"/>
      <c r="D149" s="30"/>
      <c r="E149" s="30"/>
      <c r="F149" s="30"/>
      <c r="G149" s="30"/>
      <c r="H149" s="30"/>
      <c r="I149" s="36"/>
      <c r="J149" s="30"/>
      <c r="K149" s="36"/>
      <c r="L149" s="30"/>
      <c r="M149" s="57" t="str">
        <f aca="true">IF(C149="","",IF(OR(J149="Closed",J149="Risk accepted"),"Done",IF(I149="","Set due date",IF(I149&lt;TODAY(),"Overdue","On track"))))</f>
        <v/>
      </c>
    </row>
    <row r="150" customFormat="false" ht="15" hidden="false" customHeight="false" outlineLevel="0" collapsed="false">
      <c r="A150" s="30" t="s">
        <v>959</v>
      </c>
      <c r="B150" s="30"/>
      <c r="C150" s="30"/>
      <c r="D150" s="30"/>
      <c r="E150" s="30"/>
      <c r="F150" s="30"/>
      <c r="G150" s="30"/>
      <c r="H150" s="30"/>
      <c r="I150" s="36"/>
      <c r="J150" s="30"/>
      <c r="K150" s="36"/>
      <c r="L150" s="30"/>
      <c r="M150" s="57" t="str">
        <f aca="true">IF(C150="","",IF(OR(J150="Closed",J150="Risk accepted"),"Done",IF(I150="","Set due date",IF(I150&lt;TODAY(),"Overdue","On track"))))</f>
        <v/>
      </c>
    </row>
    <row r="151" customFormat="false" ht="15" hidden="false" customHeight="false" outlineLevel="0" collapsed="false">
      <c r="A151" s="30" t="s">
        <v>960</v>
      </c>
      <c r="B151" s="30"/>
      <c r="C151" s="30"/>
      <c r="D151" s="30"/>
      <c r="E151" s="30"/>
      <c r="F151" s="30"/>
      <c r="G151" s="30"/>
      <c r="H151" s="30"/>
      <c r="I151" s="36"/>
      <c r="J151" s="30"/>
      <c r="K151" s="36"/>
      <c r="L151" s="30"/>
      <c r="M151" s="57" t="str">
        <f aca="true">IF(C151="","",IF(OR(J151="Closed",J151="Risk accepted"),"Done",IF(I151="","Set due date",IF(I151&lt;TODAY(),"Overdue","On track"))))</f>
        <v/>
      </c>
    </row>
    <row r="152" customFormat="false" ht="15" hidden="false" customHeight="false" outlineLevel="0" collapsed="false">
      <c r="A152" s="30" t="s">
        <v>961</v>
      </c>
      <c r="B152" s="30"/>
      <c r="C152" s="30"/>
      <c r="D152" s="30"/>
      <c r="E152" s="30"/>
      <c r="F152" s="30"/>
      <c r="G152" s="30"/>
      <c r="H152" s="30"/>
      <c r="I152" s="36"/>
      <c r="J152" s="30"/>
      <c r="K152" s="36"/>
      <c r="L152" s="30"/>
      <c r="M152" s="57" t="str">
        <f aca="true">IF(C152="","",IF(OR(J152="Closed",J152="Risk accepted"),"Done",IF(I152="","Set due date",IF(I152&lt;TODAY(),"Overdue","On track"))))</f>
        <v/>
      </c>
    </row>
    <row r="153" customFormat="false" ht="15" hidden="false" customHeight="false" outlineLevel="0" collapsed="false">
      <c r="A153" s="30" t="s">
        <v>962</v>
      </c>
      <c r="B153" s="30"/>
      <c r="C153" s="30"/>
      <c r="D153" s="30"/>
      <c r="E153" s="30"/>
      <c r="F153" s="30"/>
      <c r="G153" s="30"/>
      <c r="H153" s="30"/>
      <c r="I153" s="36"/>
      <c r="J153" s="30"/>
      <c r="K153" s="36"/>
      <c r="L153" s="30"/>
      <c r="M153" s="57" t="str">
        <f aca="true">IF(C153="","",IF(OR(J153="Closed",J153="Risk accepted"),"Done",IF(I153="","Set due date",IF(I153&lt;TODAY(),"Overdue","On track"))))</f>
        <v/>
      </c>
    </row>
    <row r="154" customFormat="false" ht="15" hidden="false" customHeight="false" outlineLevel="0" collapsed="false">
      <c r="A154" s="30" t="s">
        <v>963</v>
      </c>
      <c r="B154" s="30"/>
      <c r="C154" s="30"/>
      <c r="D154" s="30"/>
      <c r="E154" s="30"/>
      <c r="F154" s="30"/>
      <c r="G154" s="30"/>
      <c r="H154" s="30"/>
      <c r="I154" s="36"/>
      <c r="J154" s="30"/>
      <c r="K154" s="36"/>
      <c r="L154" s="30"/>
      <c r="M154" s="57" t="str">
        <f aca="true">IF(C154="","",IF(OR(J154="Closed",J154="Risk accepted"),"Done",IF(I154="","Set due date",IF(I154&lt;TODAY(),"Overdue","On track"))))</f>
        <v/>
      </c>
    </row>
    <row r="155" customFormat="false" ht="15" hidden="false" customHeight="false" outlineLevel="0" collapsed="false">
      <c r="A155" s="30" t="s">
        <v>964</v>
      </c>
      <c r="B155" s="30"/>
      <c r="C155" s="30"/>
      <c r="D155" s="30"/>
      <c r="E155" s="30"/>
      <c r="F155" s="30"/>
      <c r="G155" s="30"/>
      <c r="H155" s="30"/>
      <c r="I155" s="36"/>
      <c r="J155" s="30"/>
      <c r="K155" s="36"/>
      <c r="L155" s="30"/>
      <c r="M155" s="57" t="str">
        <f aca="true">IF(C155="","",IF(OR(J155="Closed",J155="Risk accepted"),"Done",IF(I155="","Set due date",IF(I155&lt;TODAY(),"Overdue","On track"))))</f>
        <v/>
      </c>
    </row>
    <row r="156" customFormat="false" ht="15" hidden="false" customHeight="false" outlineLevel="0" collapsed="false">
      <c r="A156" s="30" t="s">
        <v>965</v>
      </c>
      <c r="B156" s="30"/>
      <c r="C156" s="30"/>
      <c r="D156" s="30"/>
      <c r="E156" s="30"/>
      <c r="F156" s="30"/>
      <c r="G156" s="30"/>
      <c r="H156" s="30"/>
      <c r="I156" s="36"/>
      <c r="J156" s="30"/>
      <c r="K156" s="36"/>
      <c r="L156" s="30"/>
      <c r="M156" s="57" t="str">
        <f aca="true">IF(C156="","",IF(OR(J156="Closed",J156="Risk accepted"),"Done",IF(I156="","Set due date",IF(I156&lt;TODAY(),"Overdue","On track"))))</f>
        <v/>
      </c>
    </row>
    <row r="157" customFormat="false" ht="15" hidden="false" customHeight="false" outlineLevel="0" collapsed="false">
      <c r="A157" s="30" t="s">
        <v>966</v>
      </c>
      <c r="B157" s="30"/>
      <c r="C157" s="30"/>
      <c r="D157" s="30"/>
      <c r="E157" s="30"/>
      <c r="F157" s="30"/>
      <c r="G157" s="30"/>
      <c r="H157" s="30"/>
      <c r="I157" s="36"/>
      <c r="J157" s="30"/>
      <c r="K157" s="36"/>
      <c r="L157" s="30"/>
      <c r="M157" s="57" t="str">
        <f aca="true">IF(C157="","",IF(OR(J157="Closed",J157="Risk accepted"),"Done",IF(I157="","Set due date",IF(I157&lt;TODAY(),"Overdue","On track"))))</f>
        <v/>
      </c>
    </row>
    <row r="158" customFormat="false" ht="15" hidden="false" customHeight="false" outlineLevel="0" collapsed="false">
      <c r="A158" s="30" t="s">
        <v>967</v>
      </c>
      <c r="B158" s="30"/>
      <c r="C158" s="30"/>
      <c r="D158" s="30"/>
      <c r="E158" s="30"/>
      <c r="F158" s="30"/>
      <c r="G158" s="30"/>
      <c r="H158" s="30"/>
      <c r="I158" s="36"/>
      <c r="J158" s="30"/>
      <c r="K158" s="36"/>
      <c r="L158" s="30"/>
      <c r="M158" s="57" t="str">
        <f aca="true">IF(C158="","",IF(OR(J158="Closed",J158="Risk accepted"),"Done",IF(I158="","Set due date",IF(I158&lt;TODAY(),"Overdue","On track"))))</f>
        <v/>
      </c>
    </row>
    <row r="159" customFormat="false" ht="15" hidden="false" customHeight="false" outlineLevel="0" collapsed="false">
      <c r="A159" s="30" t="s">
        <v>968</v>
      </c>
      <c r="B159" s="30"/>
      <c r="C159" s="30"/>
      <c r="D159" s="30"/>
      <c r="E159" s="30"/>
      <c r="F159" s="30"/>
      <c r="G159" s="30"/>
      <c r="H159" s="30"/>
      <c r="I159" s="36"/>
      <c r="J159" s="30"/>
      <c r="K159" s="36"/>
      <c r="L159" s="30"/>
      <c r="M159" s="57" t="str">
        <f aca="true">IF(C159="","",IF(OR(J159="Closed",J159="Risk accepted"),"Done",IF(I159="","Set due date",IF(I159&lt;TODAY(),"Overdue","On track"))))</f>
        <v/>
      </c>
    </row>
    <row r="160" customFormat="false" ht="15" hidden="false" customHeight="false" outlineLevel="0" collapsed="false">
      <c r="A160" s="30" t="s">
        <v>969</v>
      </c>
      <c r="B160" s="30"/>
      <c r="C160" s="30"/>
      <c r="D160" s="30"/>
      <c r="E160" s="30"/>
      <c r="F160" s="30"/>
      <c r="G160" s="30"/>
      <c r="H160" s="30"/>
      <c r="I160" s="36"/>
      <c r="J160" s="30"/>
      <c r="K160" s="36"/>
      <c r="L160" s="30"/>
      <c r="M160" s="57" t="str">
        <f aca="true">IF(C160="","",IF(OR(J160="Closed",J160="Risk accepted"),"Done",IF(I160="","Set due date",IF(I160&lt;TODAY(),"Overdue","On track"))))</f>
        <v/>
      </c>
    </row>
    <row r="161" customFormat="false" ht="15" hidden="false" customHeight="false" outlineLevel="0" collapsed="false">
      <c r="A161" s="30" t="s">
        <v>970</v>
      </c>
      <c r="B161" s="30"/>
      <c r="C161" s="30"/>
      <c r="D161" s="30"/>
      <c r="E161" s="30"/>
      <c r="F161" s="30"/>
      <c r="G161" s="30"/>
      <c r="H161" s="30"/>
      <c r="I161" s="36"/>
      <c r="J161" s="30"/>
      <c r="K161" s="36"/>
      <c r="L161" s="30"/>
      <c r="M161" s="57" t="str">
        <f aca="true">IF(C161="","",IF(OR(J161="Closed",J161="Risk accepted"),"Done",IF(I161="","Set due date",IF(I161&lt;TODAY(),"Overdue","On track"))))</f>
        <v/>
      </c>
    </row>
    <row r="162" customFormat="false" ht="15" hidden="false" customHeight="false" outlineLevel="0" collapsed="false">
      <c r="A162" s="30" t="s">
        <v>971</v>
      </c>
      <c r="B162" s="30"/>
      <c r="C162" s="30"/>
      <c r="D162" s="30"/>
      <c r="E162" s="30"/>
      <c r="F162" s="30"/>
      <c r="G162" s="30"/>
      <c r="H162" s="30"/>
      <c r="I162" s="36"/>
      <c r="J162" s="30"/>
      <c r="K162" s="36"/>
      <c r="L162" s="30"/>
      <c r="M162" s="57" t="str">
        <f aca="true">IF(C162="","",IF(OR(J162="Closed",J162="Risk accepted"),"Done",IF(I162="","Set due date",IF(I162&lt;TODAY(),"Overdue","On track"))))</f>
        <v/>
      </c>
    </row>
    <row r="163" customFormat="false" ht="15" hidden="false" customHeight="false" outlineLevel="0" collapsed="false">
      <c r="A163" s="30" t="s">
        <v>972</v>
      </c>
      <c r="B163" s="30"/>
      <c r="C163" s="30"/>
      <c r="D163" s="30"/>
      <c r="E163" s="30"/>
      <c r="F163" s="30"/>
      <c r="G163" s="30"/>
      <c r="H163" s="30"/>
      <c r="I163" s="36"/>
      <c r="J163" s="30"/>
      <c r="K163" s="36"/>
      <c r="L163" s="30"/>
      <c r="M163" s="57" t="str">
        <f aca="true">IF(C163="","",IF(OR(J163="Closed",J163="Risk accepted"),"Done",IF(I163="","Set due date",IF(I163&lt;TODAY(),"Overdue","On track"))))</f>
        <v/>
      </c>
    </row>
    <row r="164" customFormat="false" ht="15" hidden="false" customHeight="false" outlineLevel="0" collapsed="false">
      <c r="A164" s="30" t="s">
        <v>973</v>
      </c>
      <c r="B164" s="30"/>
      <c r="C164" s="30"/>
      <c r="D164" s="30"/>
      <c r="E164" s="30"/>
      <c r="F164" s="30"/>
      <c r="G164" s="30"/>
      <c r="H164" s="30"/>
      <c r="I164" s="36"/>
      <c r="J164" s="30"/>
      <c r="K164" s="36"/>
      <c r="L164" s="30"/>
      <c r="M164" s="57" t="str">
        <f aca="true">IF(C164="","",IF(OR(J164="Closed",J164="Risk accepted"),"Done",IF(I164="","Set due date",IF(I164&lt;TODAY(),"Overdue","On track"))))</f>
        <v/>
      </c>
    </row>
    <row r="165" customFormat="false" ht="15" hidden="false" customHeight="false" outlineLevel="0" collapsed="false">
      <c r="A165" s="30" t="s">
        <v>974</v>
      </c>
      <c r="B165" s="30"/>
      <c r="C165" s="30"/>
      <c r="D165" s="30"/>
      <c r="E165" s="30"/>
      <c r="F165" s="30"/>
      <c r="G165" s="30"/>
      <c r="H165" s="30"/>
      <c r="I165" s="36"/>
      <c r="J165" s="30"/>
      <c r="K165" s="36"/>
      <c r="L165" s="30"/>
      <c r="M165" s="57" t="str">
        <f aca="true">IF(C165="","",IF(OR(J165="Closed",J165="Risk accepted"),"Done",IF(I165="","Set due date",IF(I165&lt;TODAY(),"Overdue","On track"))))</f>
        <v/>
      </c>
    </row>
    <row r="166" customFormat="false" ht="15" hidden="false" customHeight="false" outlineLevel="0" collapsed="false">
      <c r="A166" s="30" t="s">
        <v>975</v>
      </c>
      <c r="B166" s="30"/>
      <c r="C166" s="30"/>
      <c r="D166" s="30"/>
      <c r="E166" s="30"/>
      <c r="F166" s="30"/>
      <c r="G166" s="30"/>
      <c r="H166" s="30"/>
      <c r="I166" s="36"/>
      <c r="J166" s="30"/>
      <c r="K166" s="36"/>
      <c r="L166" s="30"/>
      <c r="M166" s="57" t="str">
        <f aca="true">IF(C166="","",IF(OR(J166="Closed",J166="Risk accepted"),"Done",IF(I166="","Set due date",IF(I166&lt;TODAY(),"Overdue","On track"))))</f>
        <v/>
      </c>
    </row>
    <row r="167" customFormat="false" ht="15" hidden="false" customHeight="false" outlineLevel="0" collapsed="false">
      <c r="A167" s="30" t="s">
        <v>976</v>
      </c>
      <c r="B167" s="30"/>
      <c r="C167" s="30"/>
      <c r="D167" s="30"/>
      <c r="E167" s="30"/>
      <c r="F167" s="30"/>
      <c r="G167" s="30"/>
      <c r="H167" s="30"/>
      <c r="I167" s="36"/>
      <c r="J167" s="30"/>
      <c r="K167" s="36"/>
      <c r="L167" s="30"/>
      <c r="M167" s="57" t="str">
        <f aca="true">IF(C167="","",IF(OR(J167="Closed",J167="Risk accepted"),"Done",IF(I167="","Set due date",IF(I167&lt;TODAY(),"Overdue","On track"))))</f>
        <v/>
      </c>
    </row>
    <row r="168" customFormat="false" ht="15" hidden="false" customHeight="false" outlineLevel="0" collapsed="false">
      <c r="A168" s="30" t="s">
        <v>977</v>
      </c>
      <c r="B168" s="30"/>
      <c r="C168" s="30"/>
      <c r="D168" s="30"/>
      <c r="E168" s="30"/>
      <c r="F168" s="30"/>
      <c r="G168" s="30"/>
      <c r="H168" s="30"/>
      <c r="I168" s="36"/>
      <c r="J168" s="30"/>
      <c r="K168" s="36"/>
      <c r="L168" s="30"/>
      <c r="M168" s="57" t="str">
        <f aca="true">IF(C168="","",IF(OR(J168="Closed",J168="Risk accepted"),"Done",IF(I168="","Set due date",IF(I168&lt;TODAY(),"Overdue","On track"))))</f>
        <v/>
      </c>
    </row>
    <row r="169" customFormat="false" ht="15" hidden="false" customHeight="false" outlineLevel="0" collapsed="false">
      <c r="A169" s="30" t="s">
        <v>978</v>
      </c>
      <c r="B169" s="30"/>
      <c r="C169" s="30"/>
      <c r="D169" s="30"/>
      <c r="E169" s="30"/>
      <c r="F169" s="30"/>
      <c r="G169" s="30"/>
      <c r="H169" s="30"/>
      <c r="I169" s="36"/>
      <c r="J169" s="30"/>
      <c r="K169" s="36"/>
      <c r="L169" s="30"/>
      <c r="M169" s="57" t="str">
        <f aca="true">IF(C169="","",IF(OR(J169="Closed",J169="Risk accepted"),"Done",IF(I169="","Set due date",IF(I169&lt;TODAY(),"Overdue","On track"))))</f>
        <v/>
      </c>
    </row>
    <row r="170" customFormat="false" ht="15" hidden="false" customHeight="false" outlineLevel="0" collapsed="false">
      <c r="A170" s="30" t="s">
        <v>979</v>
      </c>
      <c r="B170" s="30"/>
      <c r="C170" s="30"/>
      <c r="D170" s="30"/>
      <c r="E170" s="30"/>
      <c r="F170" s="30"/>
      <c r="G170" s="30"/>
      <c r="H170" s="30"/>
      <c r="I170" s="36"/>
      <c r="J170" s="30"/>
      <c r="K170" s="36"/>
      <c r="L170" s="30"/>
      <c r="M170" s="57" t="str">
        <f aca="true">IF(C170="","",IF(OR(J170="Closed",J170="Risk accepted"),"Done",IF(I170="","Set due date",IF(I170&lt;TODAY(),"Overdue","On track"))))</f>
        <v/>
      </c>
    </row>
    <row r="171" customFormat="false" ht="15" hidden="false" customHeight="false" outlineLevel="0" collapsed="false">
      <c r="A171" s="30" t="s">
        <v>980</v>
      </c>
      <c r="B171" s="30"/>
      <c r="C171" s="30"/>
      <c r="D171" s="30"/>
      <c r="E171" s="30"/>
      <c r="F171" s="30"/>
      <c r="G171" s="30"/>
      <c r="H171" s="30"/>
      <c r="I171" s="36"/>
      <c r="J171" s="30"/>
      <c r="K171" s="36"/>
      <c r="L171" s="30"/>
      <c r="M171" s="57" t="str">
        <f aca="true">IF(C171="","",IF(OR(J171="Closed",J171="Risk accepted"),"Done",IF(I171="","Set due date",IF(I171&lt;TODAY(),"Overdue","On track"))))</f>
        <v/>
      </c>
    </row>
    <row r="172" customFormat="false" ht="15" hidden="false" customHeight="false" outlineLevel="0" collapsed="false">
      <c r="A172" s="30" t="s">
        <v>981</v>
      </c>
      <c r="B172" s="30"/>
      <c r="C172" s="30"/>
      <c r="D172" s="30"/>
      <c r="E172" s="30"/>
      <c r="F172" s="30"/>
      <c r="G172" s="30"/>
      <c r="H172" s="30"/>
      <c r="I172" s="36"/>
      <c r="J172" s="30"/>
      <c r="K172" s="36"/>
      <c r="L172" s="30"/>
      <c r="M172" s="57" t="str">
        <f aca="true">IF(C172="","",IF(OR(J172="Closed",J172="Risk accepted"),"Done",IF(I172="","Set due date",IF(I172&lt;TODAY(),"Overdue","On track"))))</f>
        <v/>
      </c>
    </row>
    <row r="173" customFormat="false" ht="15" hidden="false" customHeight="false" outlineLevel="0" collapsed="false">
      <c r="A173" s="30" t="s">
        <v>982</v>
      </c>
      <c r="B173" s="30"/>
      <c r="C173" s="30"/>
      <c r="D173" s="30"/>
      <c r="E173" s="30"/>
      <c r="F173" s="30"/>
      <c r="G173" s="30"/>
      <c r="H173" s="30"/>
      <c r="I173" s="36"/>
      <c r="J173" s="30"/>
      <c r="K173" s="36"/>
      <c r="L173" s="30"/>
      <c r="M173" s="57" t="str">
        <f aca="true">IF(C173="","",IF(OR(J173="Closed",J173="Risk accepted"),"Done",IF(I173="","Set due date",IF(I173&lt;TODAY(),"Overdue","On track"))))</f>
        <v/>
      </c>
    </row>
    <row r="174" customFormat="false" ht="15" hidden="false" customHeight="false" outlineLevel="0" collapsed="false">
      <c r="A174" s="30" t="s">
        <v>983</v>
      </c>
      <c r="B174" s="30"/>
      <c r="C174" s="30"/>
      <c r="D174" s="30"/>
      <c r="E174" s="30"/>
      <c r="F174" s="30"/>
      <c r="G174" s="30"/>
      <c r="H174" s="30"/>
      <c r="I174" s="36"/>
      <c r="J174" s="30"/>
      <c r="K174" s="36"/>
      <c r="L174" s="30"/>
      <c r="M174" s="57" t="str">
        <f aca="true">IF(C174="","",IF(OR(J174="Closed",J174="Risk accepted"),"Done",IF(I174="","Set due date",IF(I174&lt;TODAY(),"Overdue","On track"))))</f>
        <v/>
      </c>
    </row>
    <row r="175" customFormat="false" ht="15" hidden="false" customHeight="false" outlineLevel="0" collapsed="false">
      <c r="A175" s="30" t="s">
        <v>984</v>
      </c>
      <c r="B175" s="30"/>
      <c r="C175" s="30"/>
      <c r="D175" s="30"/>
      <c r="E175" s="30"/>
      <c r="F175" s="30"/>
      <c r="G175" s="30"/>
      <c r="H175" s="30"/>
      <c r="I175" s="36"/>
      <c r="J175" s="30"/>
      <c r="K175" s="36"/>
      <c r="L175" s="30"/>
      <c r="M175" s="57" t="str">
        <f aca="true">IF(C175="","",IF(OR(J175="Closed",J175="Risk accepted"),"Done",IF(I175="","Set due date",IF(I175&lt;TODAY(),"Overdue","On track"))))</f>
        <v/>
      </c>
    </row>
    <row r="176" customFormat="false" ht="15" hidden="false" customHeight="false" outlineLevel="0" collapsed="false">
      <c r="A176" s="30" t="s">
        <v>985</v>
      </c>
      <c r="B176" s="30"/>
      <c r="C176" s="30"/>
      <c r="D176" s="30"/>
      <c r="E176" s="30"/>
      <c r="F176" s="30"/>
      <c r="G176" s="30"/>
      <c r="H176" s="30"/>
      <c r="I176" s="36"/>
      <c r="J176" s="30"/>
      <c r="K176" s="36"/>
      <c r="L176" s="30"/>
      <c r="M176" s="57" t="str">
        <f aca="true">IF(C176="","",IF(OR(J176="Closed",J176="Risk accepted"),"Done",IF(I176="","Set due date",IF(I176&lt;TODAY(),"Overdue","On track"))))</f>
        <v/>
      </c>
    </row>
    <row r="177" customFormat="false" ht="15" hidden="false" customHeight="false" outlineLevel="0" collapsed="false">
      <c r="A177" s="30" t="s">
        <v>986</v>
      </c>
      <c r="B177" s="30"/>
      <c r="C177" s="30"/>
      <c r="D177" s="30"/>
      <c r="E177" s="30"/>
      <c r="F177" s="30"/>
      <c r="G177" s="30"/>
      <c r="H177" s="30"/>
      <c r="I177" s="36"/>
      <c r="J177" s="30"/>
      <c r="K177" s="36"/>
      <c r="L177" s="30"/>
      <c r="M177" s="57" t="str">
        <f aca="true">IF(C177="","",IF(OR(J177="Closed",J177="Risk accepted"),"Done",IF(I177="","Set due date",IF(I177&lt;TODAY(),"Overdue","On track"))))</f>
        <v/>
      </c>
    </row>
    <row r="178" customFormat="false" ht="15" hidden="false" customHeight="false" outlineLevel="0" collapsed="false">
      <c r="A178" s="30" t="s">
        <v>987</v>
      </c>
      <c r="B178" s="30"/>
      <c r="C178" s="30"/>
      <c r="D178" s="30"/>
      <c r="E178" s="30"/>
      <c r="F178" s="30"/>
      <c r="G178" s="30"/>
      <c r="H178" s="30"/>
      <c r="I178" s="36"/>
      <c r="J178" s="30"/>
      <c r="K178" s="36"/>
      <c r="L178" s="30"/>
      <c r="M178" s="57" t="str">
        <f aca="true">IF(C178="","",IF(OR(J178="Closed",J178="Risk accepted"),"Done",IF(I178="","Set due date",IF(I178&lt;TODAY(),"Overdue","On track"))))</f>
        <v/>
      </c>
    </row>
    <row r="179" customFormat="false" ht="15" hidden="false" customHeight="false" outlineLevel="0" collapsed="false">
      <c r="A179" s="30" t="s">
        <v>988</v>
      </c>
      <c r="B179" s="30"/>
      <c r="C179" s="30"/>
      <c r="D179" s="30"/>
      <c r="E179" s="30"/>
      <c r="F179" s="30"/>
      <c r="G179" s="30"/>
      <c r="H179" s="30"/>
      <c r="I179" s="36"/>
      <c r="J179" s="30"/>
      <c r="K179" s="36"/>
      <c r="L179" s="30"/>
      <c r="M179" s="57" t="str">
        <f aca="true">IF(C179="","",IF(OR(J179="Closed",J179="Risk accepted"),"Done",IF(I179="","Set due date",IF(I179&lt;TODAY(),"Overdue","On track"))))</f>
        <v/>
      </c>
    </row>
    <row r="180" customFormat="false" ht="15" hidden="false" customHeight="false" outlineLevel="0" collapsed="false">
      <c r="A180" s="30" t="s">
        <v>989</v>
      </c>
      <c r="B180" s="30"/>
      <c r="C180" s="30"/>
      <c r="D180" s="30"/>
      <c r="E180" s="30"/>
      <c r="F180" s="30"/>
      <c r="G180" s="30"/>
      <c r="H180" s="30"/>
      <c r="I180" s="36"/>
      <c r="J180" s="30"/>
      <c r="K180" s="36"/>
      <c r="L180" s="30"/>
      <c r="M180" s="57" t="str">
        <f aca="true">IF(C180="","",IF(OR(J180="Closed",J180="Risk accepted"),"Done",IF(I180="","Set due date",IF(I180&lt;TODAY(),"Overdue","On track"))))</f>
        <v/>
      </c>
    </row>
    <row r="181" customFormat="false" ht="15" hidden="false" customHeight="false" outlineLevel="0" collapsed="false">
      <c r="A181" s="30" t="s">
        <v>990</v>
      </c>
      <c r="B181" s="30"/>
      <c r="C181" s="30"/>
      <c r="D181" s="30"/>
      <c r="E181" s="30"/>
      <c r="F181" s="30"/>
      <c r="G181" s="30"/>
      <c r="H181" s="30"/>
      <c r="I181" s="36"/>
      <c r="J181" s="30"/>
      <c r="K181" s="36"/>
      <c r="L181" s="30"/>
      <c r="M181" s="57" t="str">
        <f aca="true">IF(C181="","",IF(OR(J181="Closed",J181="Risk accepted"),"Done",IF(I181="","Set due date",IF(I181&lt;TODAY(),"Overdue","On track"))))</f>
        <v/>
      </c>
    </row>
    <row r="182" customFormat="false" ht="15" hidden="false" customHeight="false" outlineLevel="0" collapsed="false">
      <c r="A182" s="30" t="s">
        <v>991</v>
      </c>
      <c r="B182" s="30"/>
      <c r="C182" s="30"/>
      <c r="D182" s="30"/>
      <c r="E182" s="30"/>
      <c r="F182" s="30"/>
      <c r="G182" s="30"/>
      <c r="H182" s="30"/>
      <c r="I182" s="36"/>
      <c r="J182" s="30"/>
      <c r="K182" s="36"/>
      <c r="L182" s="30"/>
      <c r="M182" s="57" t="str">
        <f aca="true">IF(C182="","",IF(OR(J182="Closed",J182="Risk accepted"),"Done",IF(I182="","Set due date",IF(I182&lt;TODAY(),"Overdue","On track"))))</f>
        <v/>
      </c>
    </row>
    <row r="183" customFormat="false" ht="15" hidden="false" customHeight="false" outlineLevel="0" collapsed="false">
      <c r="A183" s="30" t="s">
        <v>992</v>
      </c>
      <c r="B183" s="30"/>
      <c r="C183" s="30"/>
      <c r="D183" s="30"/>
      <c r="E183" s="30"/>
      <c r="F183" s="30"/>
      <c r="G183" s="30"/>
      <c r="H183" s="30"/>
      <c r="I183" s="36"/>
      <c r="J183" s="30"/>
      <c r="K183" s="36"/>
      <c r="L183" s="30"/>
      <c r="M183" s="57" t="str">
        <f aca="true">IF(C183="","",IF(OR(J183="Closed",J183="Risk accepted"),"Done",IF(I183="","Set due date",IF(I183&lt;TODAY(),"Overdue","On track"))))</f>
        <v/>
      </c>
    </row>
    <row r="184" customFormat="false" ht="15" hidden="false" customHeight="false" outlineLevel="0" collapsed="false">
      <c r="A184" s="30" t="s">
        <v>993</v>
      </c>
      <c r="B184" s="30"/>
      <c r="C184" s="30"/>
      <c r="D184" s="30"/>
      <c r="E184" s="30"/>
      <c r="F184" s="30"/>
      <c r="G184" s="30"/>
      <c r="H184" s="30"/>
      <c r="I184" s="36"/>
      <c r="J184" s="30"/>
      <c r="K184" s="36"/>
      <c r="L184" s="30"/>
      <c r="M184" s="57" t="str">
        <f aca="true">IF(C184="","",IF(OR(J184="Closed",J184="Risk accepted"),"Done",IF(I184="","Set due date",IF(I184&lt;TODAY(),"Overdue","On track"))))</f>
        <v/>
      </c>
    </row>
    <row r="185" customFormat="false" ht="15" hidden="false" customHeight="false" outlineLevel="0" collapsed="false">
      <c r="A185" s="30" t="s">
        <v>994</v>
      </c>
      <c r="B185" s="30"/>
      <c r="C185" s="30"/>
      <c r="D185" s="30"/>
      <c r="E185" s="30"/>
      <c r="F185" s="30"/>
      <c r="G185" s="30"/>
      <c r="H185" s="30"/>
      <c r="I185" s="36"/>
      <c r="J185" s="30"/>
      <c r="K185" s="36"/>
      <c r="L185" s="30"/>
      <c r="M185" s="57" t="str">
        <f aca="true">IF(C185="","",IF(OR(J185="Closed",J185="Risk accepted"),"Done",IF(I185="","Set due date",IF(I185&lt;TODAY(),"Overdue","On track"))))</f>
        <v/>
      </c>
    </row>
    <row r="186" customFormat="false" ht="15" hidden="false" customHeight="false" outlineLevel="0" collapsed="false">
      <c r="A186" s="30" t="s">
        <v>995</v>
      </c>
      <c r="B186" s="30"/>
      <c r="C186" s="30"/>
      <c r="D186" s="30"/>
      <c r="E186" s="30"/>
      <c r="F186" s="30"/>
      <c r="G186" s="30"/>
      <c r="H186" s="30"/>
      <c r="I186" s="36"/>
      <c r="J186" s="30"/>
      <c r="K186" s="36"/>
      <c r="L186" s="30"/>
      <c r="M186" s="57" t="str">
        <f aca="true">IF(C186="","",IF(OR(J186="Closed",J186="Risk accepted"),"Done",IF(I186="","Set due date",IF(I186&lt;TODAY(),"Overdue","On track"))))</f>
        <v/>
      </c>
    </row>
    <row r="187" customFormat="false" ht="15" hidden="false" customHeight="false" outlineLevel="0" collapsed="false">
      <c r="A187" s="30" t="s">
        <v>996</v>
      </c>
      <c r="B187" s="30"/>
      <c r="C187" s="30"/>
      <c r="D187" s="30"/>
      <c r="E187" s="30"/>
      <c r="F187" s="30"/>
      <c r="G187" s="30"/>
      <c r="H187" s="30"/>
      <c r="I187" s="36"/>
      <c r="J187" s="30"/>
      <c r="K187" s="36"/>
      <c r="L187" s="30"/>
      <c r="M187" s="57" t="str">
        <f aca="true">IF(C187="","",IF(OR(J187="Closed",J187="Risk accepted"),"Done",IF(I187="","Set due date",IF(I187&lt;TODAY(),"Overdue","On track"))))</f>
        <v/>
      </c>
    </row>
    <row r="188" customFormat="false" ht="15" hidden="false" customHeight="false" outlineLevel="0" collapsed="false">
      <c r="A188" s="30" t="s">
        <v>997</v>
      </c>
      <c r="B188" s="30"/>
      <c r="C188" s="30"/>
      <c r="D188" s="30"/>
      <c r="E188" s="30"/>
      <c r="F188" s="30"/>
      <c r="G188" s="30"/>
      <c r="H188" s="30"/>
      <c r="I188" s="36"/>
      <c r="J188" s="30"/>
      <c r="K188" s="36"/>
      <c r="L188" s="30"/>
      <c r="M188" s="57" t="str">
        <f aca="true">IF(C188="","",IF(OR(J188="Closed",J188="Risk accepted"),"Done",IF(I188="","Set due date",IF(I188&lt;TODAY(),"Overdue","On track"))))</f>
        <v/>
      </c>
    </row>
    <row r="189" customFormat="false" ht="15" hidden="false" customHeight="false" outlineLevel="0" collapsed="false">
      <c r="A189" s="30" t="s">
        <v>998</v>
      </c>
      <c r="B189" s="30"/>
      <c r="C189" s="30"/>
      <c r="D189" s="30"/>
      <c r="E189" s="30"/>
      <c r="F189" s="30"/>
      <c r="G189" s="30"/>
      <c r="H189" s="30"/>
      <c r="I189" s="36"/>
      <c r="J189" s="30"/>
      <c r="K189" s="36"/>
      <c r="L189" s="30"/>
      <c r="M189" s="57" t="str">
        <f aca="true">IF(C189="","",IF(OR(J189="Closed",J189="Risk accepted"),"Done",IF(I189="","Set due date",IF(I189&lt;TODAY(),"Overdue","On track"))))</f>
        <v/>
      </c>
    </row>
    <row r="190" customFormat="false" ht="15" hidden="false" customHeight="false" outlineLevel="0" collapsed="false">
      <c r="A190" s="30" t="s">
        <v>999</v>
      </c>
      <c r="B190" s="30"/>
      <c r="C190" s="30"/>
      <c r="D190" s="30"/>
      <c r="E190" s="30"/>
      <c r="F190" s="30"/>
      <c r="G190" s="30"/>
      <c r="H190" s="30"/>
      <c r="I190" s="36"/>
      <c r="J190" s="30"/>
      <c r="K190" s="36"/>
      <c r="L190" s="30"/>
      <c r="M190" s="57" t="str">
        <f aca="true">IF(C190="","",IF(OR(J190="Closed",J190="Risk accepted"),"Done",IF(I190="","Set due date",IF(I190&lt;TODAY(),"Overdue","On track"))))</f>
        <v/>
      </c>
    </row>
    <row r="191" customFormat="false" ht="15" hidden="false" customHeight="false" outlineLevel="0" collapsed="false">
      <c r="A191" s="30" t="s">
        <v>1000</v>
      </c>
      <c r="B191" s="30"/>
      <c r="C191" s="30"/>
      <c r="D191" s="30"/>
      <c r="E191" s="30"/>
      <c r="F191" s="30"/>
      <c r="G191" s="30"/>
      <c r="H191" s="30"/>
      <c r="I191" s="36"/>
      <c r="J191" s="30"/>
      <c r="K191" s="36"/>
      <c r="L191" s="30"/>
      <c r="M191" s="57" t="str">
        <f aca="true">IF(C191="","",IF(OR(J191="Closed",J191="Risk accepted"),"Done",IF(I191="","Set due date",IF(I191&lt;TODAY(),"Overdue","On track"))))</f>
        <v/>
      </c>
    </row>
    <row r="192" customFormat="false" ht="15" hidden="false" customHeight="false" outlineLevel="0" collapsed="false">
      <c r="A192" s="30" t="s">
        <v>1001</v>
      </c>
      <c r="B192" s="30"/>
      <c r="C192" s="30"/>
      <c r="D192" s="30"/>
      <c r="E192" s="30"/>
      <c r="F192" s="30"/>
      <c r="G192" s="30"/>
      <c r="H192" s="30"/>
      <c r="I192" s="36"/>
      <c r="J192" s="30"/>
      <c r="K192" s="36"/>
      <c r="L192" s="30"/>
      <c r="M192" s="57" t="str">
        <f aca="true">IF(C192="","",IF(OR(J192="Closed",J192="Risk accepted"),"Done",IF(I192="","Set due date",IF(I192&lt;TODAY(),"Overdue","On track"))))</f>
        <v/>
      </c>
    </row>
    <row r="193" customFormat="false" ht="15" hidden="false" customHeight="false" outlineLevel="0" collapsed="false">
      <c r="A193" s="30" t="s">
        <v>1002</v>
      </c>
      <c r="B193" s="30"/>
      <c r="C193" s="30"/>
      <c r="D193" s="30"/>
      <c r="E193" s="30"/>
      <c r="F193" s="30"/>
      <c r="G193" s="30"/>
      <c r="H193" s="30"/>
      <c r="I193" s="36"/>
      <c r="J193" s="30"/>
      <c r="K193" s="36"/>
      <c r="L193" s="30"/>
      <c r="M193" s="57" t="str">
        <f aca="true">IF(C193="","",IF(OR(J193="Closed",J193="Risk accepted"),"Done",IF(I193="","Set due date",IF(I193&lt;TODAY(),"Overdue","On track"))))</f>
        <v/>
      </c>
    </row>
    <row r="194" customFormat="false" ht="15" hidden="false" customHeight="false" outlineLevel="0" collapsed="false">
      <c r="A194" s="30" t="s">
        <v>1003</v>
      </c>
      <c r="B194" s="30"/>
      <c r="C194" s="30"/>
      <c r="D194" s="30"/>
      <c r="E194" s="30"/>
      <c r="F194" s="30"/>
      <c r="G194" s="30"/>
      <c r="H194" s="30"/>
      <c r="I194" s="36"/>
      <c r="J194" s="30"/>
      <c r="K194" s="36"/>
      <c r="L194" s="30"/>
      <c r="M194" s="57" t="str">
        <f aca="true">IF(C194="","",IF(OR(J194="Closed",J194="Risk accepted"),"Done",IF(I194="","Set due date",IF(I194&lt;TODAY(),"Overdue","On track"))))</f>
        <v/>
      </c>
    </row>
    <row r="195" customFormat="false" ht="15" hidden="false" customHeight="false" outlineLevel="0" collapsed="false">
      <c r="A195" s="30" t="s">
        <v>1004</v>
      </c>
      <c r="B195" s="30"/>
      <c r="C195" s="30"/>
      <c r="D195" s="30"/>
      <c r="E195" s="30"/>
      <c r="F195" s="30"/>
      <c r="G195" s="30"/>
      <c r="H195" s="30"/>
      <c r="I195" s="36"/>
      <c r="J195" s="30"/>
      <c r="K195" s="36"/>
      <c r="L195" s="30"/>
      <c r="M195" s="57" t="str">
        <f aca="true">IF(C195="","",IF(OR(J195="Closed",J195="Risk accepted"),"Done",IF(I195="","Set due date",IF(I195&lt;TODAY(),"Overdue","On track"))))</f>
        <v/>
      </c>
    </row>
    <row r="196" customFormat="false" ht="15" hidden="false" customHeight="false" outlineLevel="0" collapsed="false">
      <c r="A196" s="30" t="s">
        <v>1005</v>
      </c>
      <c r="B196" s="30"/>
      <c r="C196" s="30"/>
      <c r="D196" s="30"/>
      <c r="E196" s="30"/>
      <c r="F196" s="30"/>
      <c r="G196" s="30"/>
      <c r="H196" s="30"/>
      <c r="I196" s="36"/>
      <c r="J196" s="30"/>
      <c r="K196" s="36"/>
      <c r="L196" s="30"/>
      <c r="M196" s="57" t="str">
        <f aca="true">IF(C196="","",IF(OR(J196="Closed",J196="Risk accepted"),"Done",IF(I196="","Set due date",IF(I196&lt;TODAY(),"Overdue","On track"))))</f>
        <v/>
      </c>
    </row>
    <row r="197" customFormat="false" ht="15" hidden="false" customHeight="false" outlineLevel="0" collapsed="false">
      <c r="A197" s="30" t="s">
        <v>1006</v>
      </c>
      <c r="B197" s="30"/>
      <c r="C197" s="30"/>
      <c r="D197" s="30"/>
      <c r="E197" s="30"/>
      <c r="F197" s="30"/>
      <c r="G197" s="30"/>
      <c r="H197" s="30"/>
      <c r="I197" s="36"/>
      <c r="J197" s="30"/>
      <c r="K197" s="36"/>
      <c r="L197" s="30"/>
      <c r="M197" s="57" t="str">
        <f aca="true">IF(C197="","",IF(OR(J197="Closed",J197="Risk accepted"),"Done",IF(I197="","Set due date",IF(I197&lt;TODAY(),"Overdue","On track"))))</f>
        <v/>
      </c>
    </row>
    <row r="198" customFormat="false" ht="15" hidden="false" customHeight="false" outlineLevel="0" collapsed="false">
      <c r="A198" s="30" t="s">
        <v>1007</v>
      </c>
      <c r="B198" s="30"/>
      <c r="C198" s="30"/>
      <c r="D198" s="30"/>
      <c r="E198" s="30"/>
      <c r="F198" s="30"/>
      <c r="G198" s="30"/>
      <c r="H198" s="30"/>
      <c r="I198" s="36"/>
      <c r="J198" s="30"/>
      <c r="K198" s="36"/>
      <c r="L198" s="30"/>
      <c r="M198" s="57" t="str">
        <f aca="true">IF(C198="","",IF(OR(J198="Closed",J198="Risk accepted"),"Done",IF(I198="","Set due date",IF(I198&lt;TODAY(),"Overdue","On track"))))</f>
        <v/>
      </c>
    </row>
    <row r="199" customFormat="false" ht="15" hidden="false" customHeight="false" outlineLevel="0" collapsed="false">
      <c r="A199" s="30" t="s">
        <v>1008</v>
      </c>
      <c r="B199" s="30"/>
      <c r="C199" s="30"/>
      <c r="D199" s="30"/>
      <c r="E199" s="30"/>
      <c r="F199" s="30"/>
      <c r="G199" s="30"/>
      <c r="H199" s="30"/>
      <c r="I199" s="36"/>
      <c r="J199" s="30"/>
      <c r="K199" s="36"/>
      <c r="L199" s="30"/>
      <c r="M199" s="57" t="str">
        <f aca="true">IF(C199="","",IF(OR(J199="Closed",J199="Risk accepted"),"Done",IF(I199="","Set due date",IF(I199&lt;TODAY(),"Overdue","On track"))))</f>
        <v/>
      </c>
    </row>
    <row r="200" customFormat="false" ht="15" hidden="false" customHeight="false" outlineLevel="0" collapsed="false">
      <c r="A200" s="30" t="s">
        <v>1009</v>
      </c>
      <c r="B200" s="30"/>
      <c r="C200" s="30"/>
      <c r="D200" s="30"/>
      <c r="E200" s="30"/>
      <c r="F200" s="30"/>
      <c r="G200" s="30"/>
      <c r="H200" s="30"/>
      <c r="I200" s="36"/>
      <c r="J200" s="30"/>
      <c r="K200" s="36"/>
      <c r="L200" s="30"/>
      <c r="M200" s="57" t="str">
        <f aca="true">IF(C200="","",IF(OR(J200="Closed",J200="Risk accepted"),"Done",IF(I200="","Set due date",IF(I200&lt;TODAY(),"Overdue","On track"))))</f>
        <v/>
      </c>
    </row>
    <row r="201" customFormat="false" ht="15" hidden="false" customHeight="false" outlineLevel="0" collapsed="false">
      <c r="A201" s="30" t="s">
        <v>1010</v>
      </c>
      <c r="B201" s="30"/>
      <c r="C201" s="30"/>
      <c r="D201" s="30"/>
      <c r="E201" s="30"/>
      <c r="F201" s="30"/>
      <c r="G201" s="30"/>
      <c r="H201" s="30"/>
      <c r="I201" s="36"/>
      <c r="J201" s="30"/>
      <c r="K201" s="36"/>
      <c r="L201" s="30"/>
      <c r="M201" s="57" t="str">
        <f aca="true">IF(C201="","",IF(OR(J201="Closed",J201="Risk accepted"),"Done",IF(I201="","Set due date",IF(I201&lt;TODAY(),"Overdue","On track"))))</f>
        <v/>
      </c>
    </row>
    <row r="202" customFormat="false" ht="15" hidden="false" customHeight="false" outlineLevel="0" collapsed="false">
      <c r="A202" s="30" t="s">
        <v>1011</v>
      </c>
      <c r="B202" s="30"/>
      <c r="C202" s="30"/>
      <c r="D202" s="30"/>
      <c r="E202" s="30"/>
      <c r="F202" s="30"/>
      <c r="G202" s="30"/>
      <c r="H202" s="30"/>
      <c r="I202" s="36"/>
      <c r="J202" s="30"/>
      <c r="K202" s="36"/>
      <c r="L202" s="30"/>
      <c r="M202" s="57" t="str">
        <f aca="true">IF(C202="","",IF(OR(J202="Closed",J202="Risk accepted"),"Done",IF(I202="","Set due date",IF(I202&lt;TODAY(),"Overdue","On track"))))</f>
        <v/>
      </c>
    </row>
    <row r="203" customFormat="false" ht="15" hidden="false" customHeight="false" outlineLevel="0" collapsed="false">
      <c r="A203" s="30" t="s">
        <v>1012</v>
      </c>
      <c r="B203" s="30"/>
      <c r="C203" s="30"/>
      <c r="D203" s="30"/>
      <c r="E203" s="30"/>
      <c r="F203" s="30"/>
      <c r="G203" s="30"/>
      <c r="H203" s="30"/>
      <c r="I203" s="36"/>
      <c r="J203" s="30"/>
      <c r="K203" s="36"/>
      <c r="L203" s="30"/>
      <c r="M203" s="57" t="str">
        <f aca="true">IF(C203="","",IF(OR(J203="Closed",J203="Risk accepted"),"Done",IF(I203="","Set due date",IF(I203&lt;TODAY(),"Overdue","On track"))))</f>
        <v/>
      </c>
    </row>
    <row r="204" customFormat="false" ht="15" hidden="false" customHeight="false" outlineLevel="0" collapsed="false">
      <c r="A204" s="30" t="s">
        <v>1013</v>
      </c>
      <c r="B204" s="30"/>
      <c r="C204" s="30"/>
      <c r="D204" s="30"/>
      <c r="E204" s="30"/>
      <c r="F204" s="30"/>
      <c r="G204" s="30"/>
      <c r="H204" s="30"/>
      <c r="I204" s="36"/>
      <c r="J204" s="30"/>
      <c r="K204" s="36"/>
      <c r="L204" s="30"/>
      <c r="M204" s="57" t="str">
        <f aca="true">IF(C204="","",IF(OR(J204="Closed",J204="Risk accepted"),"Done",IF(I204="","Set due date",IF(I204&lt;TODAY(),"Overdue","On track"))))</f>
        <v/>
      </c>
    </row>
  </sheetData>
  <conditionalFormatting sqref="E5:E204">
    <cfRule type="cellIs" priority="2" operator="equal" aboveAverage="0" equalAverage="0" bottom="0" percent="0" rank="0" text="" dxfId="15">
      <formula>"High"</formula>
    </cfRule>
    <cfRule type="cellIs" priority="3" operator="equal" aboveAverage="0" equalAverage="0" bottom="0" percent="0" rank="0" text="" dxfId="14">
      <formula>"Medium"</formula>
    </cfRule>
    <cfRule type="cellIs" priority="4" operator="equal" aboveAverage="0" equalAverage="0" bottom="0" percent="0" rank="0" text="" dxfId="13">
      <formula>"Low"</formula>
    </cfRule>
  </conditionalFormatting>
  <conditionalFormatting sqref="J5:J204">
    <cfRule type="cellIs" priority="5" operator="equal" aboveAverage="0" equalAverage="0" bottom="0" percent="0" rank="0" text="" dxfId="21">
      <formula>"Open"</formula>
    </cfRule>
    <cfRule type="cellIs" priority="6" operator="equal" aboveAverage="0" equalAverage="0" bottom="0" percent="0" rank="0" text="" dxfId="24">
      <formula>"In remediation"</formula>
    </cfRule>
    <cfRule type="cellIs" priority="7" operator="equal" aboveAverage="0" equalAverage="0" bottom="0" percent="0" rank="0" text="" dxfId="19">
      <formula>"Ready to verify"</formula>
    </cfRule>
    <cfRule type="cellIs" priority="8" operator="equal" aboveAverage="0" equalAverage="0" bottom="0" percent="0" rank="0" text="" dxfId="17">
      <formula>"Closed"</formula>
    </cfRule>
    <cfRule type="cellIs" priority="9" operator="equal" aboveAverage="0" equalAverage="0" bottom="0" percent="0" rank="0" text="" dxfId="20">
      <formula>"Risk accepted"</formula>
    </cfRule>
  </conditionalFormatting>
  <conditionalFormatting sqref="M5:M204">
    <cfRule type="cellIs" priority="10" operator="equal" aboveAverage="0" equalAverage="0" bottom="0" percent="0" rank="0" text="" dxfId="18">
      <formula>"Overdue"</formula>
    </cfRule>
    <cfRule type="cellIs" priority="11" operator="equal" aboveAverage="0" equalAverage="0" bottom="0" percent="0" rank="0" text="" dxfId="17">
      <formula>"On track"</formula>
    </cfRule>
    <cfRule type="cellIs" priority="12" operator="equal" aboveAverage="0" equalAverage="0" bottom="0" percent="0" rank="0" text="" dxfId="22">
      <formula>"Done"</formula>
    </cfRule>
    <cfRule type="cellIs" priority="13" operator="equal" aboveAverage="0" equalAverage="0" bottom="0" percent="0" rank="0" text="" dxfId="23">
      <formula>"Set due date"</formula>
    </cfRule>
  </conditionalFormatting>
  <dataValidations count="4">
    <dataValidation allowBlank="true" error="Choose a value from the list (edit the Lists sheet to change the options)." errorStyle="warning" operator="between" showDropDown="false" showErrorMessage="true" showInputMessage="false" sqref="E5:E204" type="list">
      <formula1>Lists!$D$2:$D$4</formula1>
      <formula2>0</formula2>
    </dataValidation>
    <dataValidation allowBlank="true" error="Choose a value from the list (edit the Lists sheet to change the options)." errorStyle="warning" operator="between" showDropDown="false" showErrorMessage="true" showInputMessage="false" sqref="J5:J204" type="list">
      <formula1>Lists!$E$2:$E$6</formula1>
      <formula2>0</formula2>
    </dataValidation>
    <dataValidation allowBlank="true" error="Enter a date (for example 2026-10-17)." errorStyle="warning" operator="greaterThan" showDropDown="false" showErrorMessage="true" showInputMessage="false" sqref="I5:I204" type="date">
      <formula1>DATE(2000,1,1)</formula1>
      <formula2>0</formula2>
    </dataValidation>
    <dataValidation allowBlank="true" error="Enter a date (for example 2026-10-17)." errorStyle="warning" operator="greaterThan" showDropDown="false" showErrorMessage="true" showInputMessage="false" sqref="K5:K204" type="date">
      <formula1>DATE(2000,1,1)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6000"/>
    <pageSetUpPr fitToPage="true"/>
  </sheetPr>
  <dimension ref="A1:L1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3"/>
    <col collapsed="false" customWidth="true" hidden="false" outlineLevel="0" max="3" min="3" style="0" width="22"/>
    <col collapsed="false" customWidth="true" hidden="false" outlineLevel="0" max="5" min="4" style="0" width="34"/>
    <col collapsed="false" customWidth="true" hidden="false" outlineLevel="0" max="7" min="6" style="0" width="18"/>
    <col collapsed="false" customWidth="true" hidden="false" outlineLevel="0" max="9" min="8" style="0" width="12"/>
    <col collapsed="false" customWidth="true" hidden="false" outlineLevel="0" max="10" min="10" style="0" width="14"/>
    <col collapsed="false" customWidth="true" hidden="false" outlineLevel="0" max="11" min="11" style="0" width="26"/>
    <col collapsed="false" customWidth="true" hidden="false" outlineLevel="0" max="12" min="12" style="0" width="22"/>
  </cols>
  <sheetData>
    <row r="1" customFormat="false" ht="30" hidden="false" customHeight="true" outlineLevel="0" collapsed="false">
      <c r="A1" s="60" t="s">
        <v>46</v>
      </c>
      <c r="B1" s="61"/>
      <c r="C1" s="61"/>
      <c r="D1" s="61"/>
      <c r="E1" s="61"/>
      <c r="F1" s="61"/>
      <c r="G1" s="61"/>
      <c r="H1" s="61"/>
      <c r="I1" s="61"/>
      <c r="J1" s="61"/>
      <c r="K1" s="61"/>
      <c r="L1" s="61"/>
    </row>
    <row r="2" customFormat="false" ht="15" hidden="false" customHeight="false" outlineLevel="0" collapsed="false">
      <c r="A2" s="3" t="s">
        <v>1014</v>
      </c>
    </row>
    <row r="4" customFormat="false" ht="23.85" hidden="false" customHeight="false" outlineLevel="0" collapsed="false">
      <c r="A4" s="62" t="s">
        <v>1015</v>
      </c>
      <c r="B4" s="62" t="s">
        <v>169</v>
      </c>
      <c r="C4" s="62" t="s">
        <v>1016</v>
      </c>
      <c r="D4" s="62" t="s">
        <v>1017</v>
      </c>
      <c r="E4" s="62" t="s">
        <v>1018</v>
      </c>
      <c r="F4" s="62" t="s">
        <v>1019</v>
      </c>
      <c r="G4" s="62" t="s">
        <v>1020</v>
      </c>
      <c r="H4" s="62" t="s">
        <v>1021</v>
      </c>
      <c r="I4" s="62" t="s">
        <v>1022</v>
      </c>
      <c r="J4" s="62" t="s">
        <v>1023</v>
      </c>
      <c r="K4" s="62" t="s">
        <v>139</v>
      </c>
      <c r="L4" s="62" t="s">
        <v>1024</v>
      </c>
    </row>
    <row r="5" customFormat="false" ht="15" hidden="false" customHeight="false" outlineLevel="0" collapsed="false">
      <c r="A5" s="30" t="s">
        <v>1025</v>
      </c>
      <c r="B5" s="30"/>
      <c r="C5" s="30"/>
      <c r="D5" s="30"/>
      <c r="E5" s="30"/>
      <c r="F5" s="30"/>
      <c r="G5" s="30"/>
      <c r="H5" s="36"/>
      <c r="I5" s="36"/>
      <c r="J5" s="30"/>
      <c r="K5" s="30"/>
      <c r="L5" s="45" t="str">
        <f aca="true">IF(B5="","",IF(J5="Closed","Closed",IF(OR(E5="",H5="",I5=""),"Incomplete: needs compensating control, approval and expiry",IF(I5&lt;TODAY(),"Expired",IF(I5-TODAY()&lt;=30,"Expires within 30 days","Active")))))</f>
        <v/>
      </c>
    </row>
    <row r="6" customFormat="false" ht="15" hidden="false" customHeight="false" outlineLevel="0" collapsed="false">
      <c r="A6" s="30" t="s">
        <v>1026</v>
      </c>
      <c r="B6" s="30"/>
      <c r="C6" s="30"/>
      <c r="D6" s="30"/>
      <c r="E6" s="30"/>
      <c r="F6" s="30"/>
      <c r="G6" s="30"/>
      <c r="H6" s="36"/>
      <c r="I6" s="36"/>
      <c r="J6" s="30"/>
      <c r="K6" s="30"/>
      <c r="L6" s="45" t="str">
        <f aca="true">IF(B6="","",IF(J6="Closed","Closed",IF(OR(E6="",H6="",I6=""),"Incomplete: needs compensating control, approval and expiry",IF(I6&lt;TODAY(),"Expired",IF(I6-TODAY()&lt;=30,"Expires within 30 days","Active")))))</f>
        <v/>
      </c>
    </row>
    <row r="7" customFormat="false" ht="15" hidden="false" customHeight="false" outlineLevel="0" collapsed="false">
      <c r="A7" s="30" t="s">
        <v>1027</v>
      </c>
      <c r="B7" s="30"/>
      <c r="C7" s="30"/>
      <c r="D7" s="30"/>
      <c r="E7" s="30"/>
      <c r="F7" s="30"/>
      <c r="G7" s="30"/>
      <c r="H7" s="36"/>
      <c r="I7" s="36"/>
      <c r="J7" s="30"/>
      <c r="K7" s="30"/>
      <c r="L7" s="45" t="str">
        <f aca="true">IF(B7="","",IF(J7="Closed","Closed",IF(OR(E7="",H7="",I7=""),"Incomplete: needs compensating control, approval and expiry",IF(I7&lt;TODAY(),"Expired",IF(I7-TODAY()&lt;=30,"Expires within 30 days","Active")))))</f>
        <v/>
      </c>
    </row>
    <row r="8" customFormat="false" ht="15" hidden="false" customHeight="false" outlineLevel="0" collapsed="false">
      <c r="A8" s="30" t="s">
        <v>1028</v>
      </c>
      <c r="B8" s="30"/>
      <c r="C8" s="30"/>
      <c r="D8" s="30"/>
      <c r="E8" s="30"/>
      <c r="F8" s="30"/>
      <c r="G8" s="30"/>
      <c r="H8" s="36"/>
      <c r="I8" s="36"/>
      <c r="J8" s="30"/>
      <c r="K8" s="30"/>
      <c r="L8" s="45" t="str">
        <f aca="true">IF(B8="","",IF(J8="Closed","Closed",IF(OR(E8="",H8="",I8=""),"Incomplete: needs compensating control, approval and expiry",IF(I8&lt;TODAY(),"Expired",IF(I8-TODAY()&lt;=30,"Expires within 30 days","Active")))))</f>
        <v/>
      </c>
    </row>
    <row r="9" customFormat="false" ht="15" hidden="false" customHeight="false" outlineLevel="0" collapsed="false">
      <c r="A9" s="30" t="s">
        <v>1029</v>
      </c>
      <c r="B9" s="30"/>
      <c r="C9" s="30"/>
      <c r="D9" s="30"/>
      <c r="E9" s="30"/>
      <c r="F9" s="30"/>
      <c r="G9" s="30"/>
      <c r="H9" s="36"/>
      <c r="I9" s="36"/>
      <c r="J9" s="30"/>
      <c r="K9" s="30"/>
      <c r="L9" s="45" t="str">
        <f aca="true">IF(B9="","",IF(J9="Closed","Closed",IF(OR(E9="",H9="",I9=""),"Incomplete: needs compensating control, approval and expiry",IF(I9&lt;TODAY(),"Expired",IF(I9-TODAY()&lt;=30,"Expires within 30 days","Active")))))</f>
        <v/>
      </c>
    </row>
    <row r="10" customFormat="false" ht="15" hidden="false" customHeight="false" outlineLevel="0" collapsed="false">
      <c r="A10" s="30" t="s">
        <v>1030</v>
      </c>
      <c r="B10" s="30"/>
      <c r="C10" s="30"/>
      <c r="D10" s="30"/>
      <c r="E10" s="30"/>
      <c r="F10" s="30"/>
      <c r="G10" s="30"/>
      <c r="H10" s="36"/>
      <c r="I10" s="36"/>
      <c r="J10" s="30"/>
      <c r="K10" s="30"/>
      <c r="L10" s="45" t="str">
        <f aca="true">IF(B10="","",IF(J10="Closed","Closed",IF(OR(E10="",H10="",I10=""),"Incomplete: needs compensating control, approval and expiry",IF(I10&lt;TODAY(),"Expired",IF(I10-TODAY()&lt;=30,"Expires within 30 days","Active")))))</f>
        <v/>
      </c>
    </row>
    <row r="11" customFormat="false" ht="15" hidden="false" customHeight="false" outlineLevel="0" collapsed="false">
      <c r="A11" s="30" t="s">
        <v>1031</v>
      </c>
      <c r="B11" s="30"/>
      <c r="C11" s="30"/>
      <c r="D11" s="30"/>
      <c r="E11" s="30"/>
      <c r="F11" s="30"/>
      <c r="G11" s="30"/>
      <c r="H11" s="36"/>
      <c r="I11" s="36"/>
      <c r="J11" s="30"/>
      <c r="K11" s="30"/>
      <c r="L11" s="45" t="str">
        <f aca="true">IF(B11="","",IF(J11="Closed","Closed",IF(OR(E11="",H11="",I11=""),"Incomplete: needs compensating control, approval and expiry",IF(I11&lt;TODAY(),"Expired",IF(I11-TODAY()&lt;=30,"Expires within 30 days","Active")))))</f>
        <v/>
      </c>
    </row>
    <row r="12" customFormat="false" ht="15" hidden="false" customHeight="false" outlineLevel="0" collapsed="false">
      <c r="A12" s="30" t="s">
        <v>1032</v>
      </c>
      <c r="B12" s="30"/>
      <c r="C12" s="30"/>
      <c r="D12" s="30"/>
      <c r="E12" s="30"/>
      <c r="F12" s="30"/>
      <c r="G12" s="30"/>
      <c r="H12" s="36"/>
      <c r="I12" s="36"/>
      <c r="J12" s="30"/>
      <c r="K12" s="30"/>
      <c r="L12" s="45" t="str">
        <f aca="true">IF(B12="","",IF(J12="Closed","Closed",IF(OR(E12="",H12="",I12=""),"Incomplete: needs compensating control, approval and expiry",IF(I12&lt;TODAY(),"Expired",IF(I12-TODAY()&lt;=30,"Expires within 30 days","Active")))))</f>
        <v/>
      </c>
    </row>
    <row r="13" customFormat="false" ht="15" hidden="false" customHeight="false" outlineLevel="0" collapsed="false">
      <c r="A13" s="30" t="s">
        <v>1033</v>
      </c>
      <c r="B13" s="30"/>
      <c r="C13" s="30"/>
      <c r="D13" s="30"/>
      <c r="E13" s="30"/>
      <c r="F13" s="30"/>
      <c r="G13" s="30"/>
      <c r="H13" s="36"/>
      <c r="I13" s="36"/>
      <c r="J13" s="30"/>
      <c r="K13" s="30"/>
      <c r="L13" s="45" t="str">
        <f aca="true">IF(B13="","",IF(J13="Closed","Closed",IF(OR(E13="",H13="",I13=""),"Incomplete: needs compensating control, approval and expiry",IF(I13&lt;TODAY(),"Expired",IF(I13-TODAY()&lt;=30,"Expires within 30 days","Active")))))</f>
        <v/>
      </c>
    </row>
    <row r="14" customFormat="false" ht="15" hidden="false" customHeight="false" outlineLevel="0" collapsed="false">
      <c r="A14" s="30" t="s">
        <v>1034</v>
      </c>
      <c r="B14" s="30"/>
      <c r="C14" s="30"/>
      <c r="D14" s="30"/>
      <c r="E14" s="30"/>
      <c r="F14" s="30"/>
      <c r="G14" s="30"/>
      <c r="H14" s="36"/>
      <c r="I14" s="36"/>
      <c r="J14" s="30"/>
      <c r="K14" s="30"/>
      <c r="L14" s="45" t="str">
        <f aca="true">IF(B14="","",IF(J14="Closed","Closed",IF(OR(E14="",H14="",I14=""),"Incomplete: needs compensating control, approval and expiry",IF(I14&lt;TODAY(),"Expired",IF(I14-TODAY()&lt;=30,"Expires within 30 days","Active")))))</f>
        <v/>
      </c>
    </row>
    <row r="15" customFormat="false" ht="15" hidden="false" customHeight="false" outlineLevel="0" collapsed="false">
      <c r="A15" s="30" t="s">
        <v>1035</v>
      </c>
      <c r="B15" s="30"/>
      <c r="C15" s="30"/>
      <c r="D15" s="30"/>
      <c r="E15" s="30"/>
      <c r="F15" s="30"/>
      <c r="G15" s="30"/>
      <c r="H15" s="36"/>
      <c r="I15" s="36"/>
      <c r="J15" s="30"/>
      <c r="K15" s="30"/>
      <c r="L15" s="45" t="str">
        <f aca="true">IF(B15="","",IF(J15="Closed","Closed",IF(OR(E15="",H15="",I15=""),"Incomplete: needs compensating control, approval and expiry",IF(I15&lt;TODAY(),"Expired",IF(I15-TODAY()&lt;=30,"Expires within 30 days","Active")))))</f>
        <v/>
      </c>
    </row>
    <row r="16" customFormat="false" ht="15" hidden="false" customHeight="false" outlineLevel="0" collapsed="false">
      <c r="A16" s="30" t="s">
        <v>1036</v>
      </c>
      <c r="B16" s="30"/>
      <c r="C16" s="30"/>
      <c r="D16" s="30"/>
      <c r="E16" s="30"/>
      <c r="F16" s="30"/>
      <c r="G16" s="30"/>
      <c r="H16" s="36"/>
      <c r="I16" s="36"/>
      <c r="J16" s="30"/>
      <c r="K16" s="30"/>
      <c r="L16" s="45" t="str">
        <f aca="true">IF(B16="","",IF(J16="Closed","Closed",IF(OR(E16="",H16="",I16=""),"Incomplete: needs compensating control, approval and expiry",IF(I16&lt;TODAY(),"Expired",IF(I16-TODAY()&lt;=30,"Expires within 30 days","Active")))))</f>
        <v/>
      </c>
    </row>
    <row r="17" customFormat="false" ht="15" hidden="false" customHeight="false" outlineLevel="0" collapsed="false">
      <c r="A17" s="30" t="s">
        <v>1037</v>
      </c>
      <c r="B17" s="30"/>
      <c r="C17" s="30"/>
      <c r="D17" s="30"/>
      <c r="E17" s="30"/>
      <c r="F17" s="30"/>
      <c r="G17" s="30"/>
      <c r="H17" s="36"/>
      <c r="I17" s="36"/>
      <c r="J17" s="30"/>
      <c r="K17" s="30"/>
      <c r="L17" s="45" t="str">
        <f aca="true">IF(B17="","",IF(J17="Closed","Closed",IF(OR(E17="",H17="",I17=""),"Incomplete: needs compensating control, approval and expiry",IF(I17&lt;TODAY(),"Expired",IF(I17-TODAY()&lt;=30,"Expires within 30 days","Active")))))</f>
        <v/>
      </c>
    </row>
    <row r="18" customFormat="false" ht="15" hidden="false" customHeight="false" outlineLevel="0" collapsed="false">
      <c r="A18" s="30" t="s">
        <v>1038</v>
      </c>
      <c r="B18" s="30"/>
      <c r="C18" s="30"/>
      <c r="D18" s="30"/>
      <c r="E18" s="30"/>
      <c r="F18" s="30"/>
      <c r="G18" s="30"/>
      <c r="H18" s="36"/>
      <c r="I18" s="36"/>
      <c r="J18" s="30"/>
      <c r="K18" s="30"/>
      <c r="L18" s="45" t="str">
        <f aca="true">IF(B18="","",IF(J18="Closed","Closed",IF(OR(E18="",H18="",I18=""),"Incomplete: needs compensating control, approval and expiry",IF(I18&lt;TODAY(),"Expired",IF(I18-TODAY()&lt;=30,"Expires within 30 days","Active")))))</f>
        <v/>
      </c>
    </row>
    <row r="19" customFormat="false" ht="15" hidden="false" customHeight="false" outlineLevel="0" collapsed="false">
      <c r="A19" s="30" t="s">
        <v>1039</v>
      </c>
      <c r="B19" s="30"/>
      <c r="C19" s="30"/>
      <c r="D19" s="30"/>
      <c r="E19" s="30"/>
      <c r="F19" s="30"/>
      <c r="G19" s="30"/>
      <c r="H19" s="36"/>
      <c r="I19" s="36"/>
      <c r="J19" s="30"/>
      <c r="K19" s="30"/>
      <c r="L19" s="45" t="str">
        <f aca="true">IF(B19="","",IF(J19="Closed","Closed",IF(OR(E19="",H19="",I19=""),"Incomplete: needs compensating control, approval and expiry",IF(I19&lt;TODAY(),"Expired",IF(I19-TODAY()&lt;=30,"Expires within 30 days","Active")))))</f>
        <v/>
      </c>
    </row>
    <row r="20" customFormat="false" ht="15" hidden="false" customHeight="false" outlineLevel="0" collapsed="false">
      <c r="A20" s="30" t="s">
        <v>1040</v>
      </c>
      <c r="B20" s="30"/>
      <c r="C20" s="30"/>
      <c r="D20" s="30"/>
      <c r="E20" s="30"/>
      <c r="F20" s="30"/>
      <c r="G20" s="30"/>
      <c r="H20" s="36"/>
      <c r="I20" s="36"/>
      <c r="J20" s="30"/>
      <c r="K20" s="30"/>
      <c r="L20" s="45" t="str">
        <f aca="true">IF(B20="","",IF(J20="Closed","Closed",IF(OR(E20="",H20="",I20=""),"Incomplete: needs compensating control, approval and expiry",IF(I20&lt;TODAY(),"Expired",IF(I20-TODAY()&lt;=30,"Expires within 30 days","Active")))))</f>
        <v/>
      </c>
    </row>
    <row r="21" customFormat="false" ht="15" hidden="false" customHeight="false" outlineLevel="0" collapsed="false">
      <c r="A21" s="30" t="s">
        <v>1041</v>
      </c>
      <c r="B21" s="30"/>
      <c r="C21" s="30"/>
      <c r="D21" s="30"/>
      <c r="E21" s="30"/>
      <c r="F21" s="30"/>
      <c r="G21" s="30"/>
      <c r="H21" s="36"/>
      <c r="I21" s="36"/>
      <c r="J21" s="30"/>
      <c r="K21" s="30"/>
      <c r="L21" s="45" t="str">
        <f aca="true">IF(B21="","",IF(J21="Closed","Closed",IF(OR(E21="",H21="",I21=""),"Incomplete: needs compensating control, approval and expiry",IF(I21&lt;TODAY(),"Expired",IF(I21-TODAY()&lt;=30,"Expires within 30 days","Active")))))</f>
        <v/>
      </c>
    </row>
    <row r="22" customFormat="false" ht="15" hidden="false" customHeight="false" outlineLevel="0" collapsed="false">
      <c r="A22" s="30" t="s">
        <v>1042</v>
      </c>
      <c r="B22" s="30"/>
      <c r="C22" s="30"/>
      <c r="D22" s="30"/>
      <c r="E22" s="30"/>
      <c r="F22" s="30"/>
      <c r="G22" s="30"/>
      <c r="H22" s="36"/>
      <c r="I22" s="36"/>
      <c r="J22" s="30"/>
      <c r="K22" s="30"/>
      <c r="L22" s="45" t="str">
        <f aca="true">IF(B22="","",IF(J22="Closed","Closed",IF(OR(E22="",H22="",I22=""),"Incomplete: needs compensating control, approval and expiry",IF(I22&lt;TODAY(),"Expired",IF(I22-TODAY()&lt;=30,"Expires within 30 days","Active")))))</f>
        <v/>
      </c>
    </row>
    <row r="23" customFormat="false" ht="15" hidden="false" customHeight="false" outlineLevel="0" collapsed="false">
      <c r="A23" s="30" t="s">
        <v>1043</v>
      </c>
      <c r="B23" s="30"/>
      <c r="C23" s="30"/>
      <c r="D23" s="30"/>
      <c r="E23" s="30"/>
      <c r="F23" s="30"/>
      <c r="G23" s="30"/>
      <c r="H23" s="36"/>
      <c r="I23" s="36"/>
      <c r="J23" s="30"/>
      <c r="K23" s="30"/>
      <c r="L23" s="45" t="str">
        <f aca="true">IF(B23="","",IF(J23="Closed","Closed",IF(OR(E23="",H23="",I23=""),"Incomplete: needs compensating control, approval and expiry",IF(I23&lt;TODAY(),"Expired",IF(I23-TODAY()&lt;=30,"Expires within 30 days","Active")))))</f>
        <v/>
      </c>
    </row>
    <row r="24" customFormat="false" ht="15" hidden="false" customHeight="false" outlineLevel="0" collapsed="false">
      <c r="A24" s="30" t="s">
        <v>1044</v>
      </c>
      <c r="B24" s="30"/>
      <c r="C24" s="30"/>
      <c r="D24" s="30"/>
      <c r="E24" s="30"/>
      <c r="F24" s="30"/>
      <c r="G24" s="30"/>
      <c r="H24" s="36"/>
      <c r="I24" s="36"/>
      <c r="J24" s="30"/>
      <c r="K24" s="30"/>
      <c r="L24" s="45" t="str">
        <f aca="true">IF(B24="","",IF(J24="Closed","Closed",IF(OR(E24="",H24="",I24=""),"Incomplete: needs compensating control, approval and expiry",IF(I24&lt;TODAY(),"Expired",IF(I24-TODAY()&lt;=30,"Expires within 30 days","Active")))))</f>
        <v/>
      </c>
    </row>
    <row r="25" customFormat="false" ht="15" hidden="false" customHeight="false" outlineLevel="0" collapsed="false">
      <c r="A25" s="30" t="s">
        <v>1045</v>
      </c>
      <c r="B25" s="30"/>
      <c r="C25" s="30"/>
      <c r="D25" s="30"/>
      <c r="E25" s="30"/>
      <c r="F25" s="30"/>
      <c r="G25" s="30"/>
      <c r="H25" s="36"/>
      <c r="I25" s="36"/>
      <c r="J25" s="30"/>
      <c r="K25" s="30"/>
      <c r="L25" s="45" t="str">
        <f aca="true">IF(B25="","",IF(J25="Closed","Closed",IF(OR(E25="",H25="",I25=""),"Incomplete: needs compensating control, approval and expiry",IF(I25&lt;TODAY(),"Expired",IF(I25-TODAY()&lt;=30,"Expires within 30 days","Active")))))</f>
        <v/>
      </c>
    </row>
    <row r="26" customFormat="false" ht="15" hidden="false" customHeight="false" outlineLevel="0" collapsed="false">
      <c r="A26" s="30" t="s">
        <v>1046</v>
      </c>
      <c r="B26" s="30"/>
      <c r="C26" s="30"/>
      <c r="D26" s="30"/>
      <c r="E26" s="30"/>
      <c r="F26" s="30"/>
      <c r="G26" s="30"/>
      <c r="H26" s="36"/>
      <c r="I26" s="36"/>
      <c r="J26" s="30"/>
      <c r="K26" s="30"/>
      <c r="L26" s="45" t="str">
        <f aca="true">IF(B26="","",IF(J26="Closed","Closed",IF(OR(E26="",H26="",I26=""),"Incomplete: needs compensating control, approval and expiry",IF(I26&lt;TODAY(),"Expired",IF(I26-TODAY()&lt;=30,"Expires within 30 days","Active")))))</f>
        <v/>
      </c>
    </row>
    <row r="27" customFormat="false" ht="15" hidden="false" customHeight="false" outlineLevel="0" collapsed="false">
      <c r="A27" s="30" t="s">
        <v>1047</v>
      </c>
      <c r="B27" s="30"/>
      <c r="C27" s="30"/>
      <c r="D27" s="30"/>
      <c r="E27" s="30"/>
      <c r="F27" s="30"/>
      <c r="G27" s="30"/>
      <c r="H27" s="36"/>
      <c r="I27" s="36"/>
      <c r="J27" s="30"/>
      <c r="K27" s="30"/>
      <c r="L27" s="45" t="str">
        <f aca="true">IF(B27="","",IF(J27="Closed","Closed",IF(OR(E27="",H27="",I27=""),"Incomplete: needs compensating control, approval and expiry",IF(I27&lt;TODAY(),"Expired",IF(I27-TODAY()&lt;=30,"Expires within 30 days","Active")))))</f>
        <v/>
      </c>
    </row>
    <row r="28" customFormat="false" ht="15" hidden="false" customHeight="false" outlineLevel="0" collapsed="false">
      <c r="A28" s="30" t="s">
        <v>1048</v>
      </c>
      <c r="B28" s="30"/>
      <c r="C28" s="30"/>
      <c r="D28" s="30"/>
      <c r="E28" s="30"/>
      <c r="F28" s="30"/>
      <c r="G28" s="30"/>
      <c r="H28" s="36"/>
      <c r="I28" s="36"/>
      <c r="J28" s="30"/>
      <c r="K28" s="30"/>
      <c r="L28" s="45" t="str">
        <f aca="true">IF(B28="","",IF(J28="Closed","Closed",IF(OR(E28="",H28="",I28=""),"Incomplete: needs compensating control, approval and expiry",IF(I28&lt;TODAY(),"Expired",IF(I28-TODAY()&lt;=30,"Expires within 30 days","Active")))))</f>
        <v/>
      </c>
    </row>
    <row r="29" customFormat="false" ht="15" hidden="false" customHeight="false" outlineLevel="0" collapsed="false">
      <c r="A29" s="30" t="s">
        <v>1049</v>
      </c>
      <c r="B29" s="30"/>
      <c r="C29" s="30"/>
      <c r="D29" s="30"/>
      <c r="E29" s="30"/>
      <c r="F29" s="30"/>
      <c r="G29" s="30"/>
      <c r="H29" s="36"/>
      <c r="I29" s="36"/>
      <c r="J29" s="30"/>
      <c r="K29" s="30"/>
      <c r="L29" s="45" t="str">
        <f aca="true">IF(B29="","",IF(J29="Closed","Closed",IF(OR(E29="",H29="",I29=""),"Incomplete: needs compensating control, approval and expiry",IF(I29&lt;TODAY(),"Expired",IF(I29-TODAY()&lt;=30,"Expires within 30 days","Active")))))</f>
        <v/>
      </c>
    </row>
    <row r="30" customFormat="false" ht="15" hidden="false" customHeight="false" outlineLevel="0" collapsed="false">
      <c r="A30" s="30" t="s">
        <v>1050</v>
      </c>
      <c r="B30" s="30"/>
      <c r="C30" s="30"/>
      <c r="D30" s="30"/>
      <c r="E30" s="30"/>
      <c r="F30" s="30"/>
      <c r="G30" s="30"/>
      <c r="H30" s="36"/>
      <c r="I30" s="36"/>
      <c r="J30" s="30"/>
      <c r="K30" s="30"/>
      <c r="L30" s="45" t="str">
        <f aca="true">IF(B30="","",IF(J30="Closed","Closed",IF(OR(E30="",H30="",I30=""),"Incomplete: needs compensating control, approval and expiry",IF(I30&lt;TODAY(),"Expired",IF(I30-TODAY()&lt;=30,"Expires within 30 days","Active")))))</f>
        <v/>
      </c>
    </row>
    <row r="31" customFormat="false" ht="15" hidden="false" customHeight="false" outlineLevel="0" collapsed="false">
      <c r="A31" s="30" t="s">
        <v>1051</v>
      </c>
      <c r="B31" s="30"/>
      <c r="C31" s="30"/>
      <c r="D31" s="30"/>
      <c r="E31" s="30"/>
      <c r="F31" s="30"/>
      <c r="G31" s="30"/>
      <c r="H31" s="36"/>
      <c r="I31" s="36"/>
      <c r="J31" s="30"/>
      <c r="K31" s="30"/>
      <c r="L31" s="45" t="str">
        <f aca="true">IF(B31="","",IF(J31="Closed","Closed",IF(OR(E31="",H31="",I31=""),"Incomplete: needs compensating control, approval and expiry",IF(I31&lt;TODAY(),"Expired",IF(I31-TODAY()&lt;=30,"Expires within 30 days","Active")))))</f>
        <v/>
      </c>
    </row>
    <row r="32" customFormat="false" ht="15" hidden="false" customHeight="false" outlineLevel="0" collapsed="false">
      <c r="A32" s="30" t="s">
        <v>1052</v>
      </c>
      <c r="B32" s="30"/>
      <c r="C32" s="30"/>
      <c r="D32" s="30"/>
      <c r="E32" s="30"/>
      <c r="F32" s="30"/>
      <c r="G32" s="30"/>
      <c r="H32" s="36"/>
      <c r="I32" s="36"/>
      <c r="J32" s="30"/>
      <c r="K32" s="30"/>
      <c r="L32" s="45" t="str">
        <f aca="true">IF(B32="","",IF(J32="Closed","Closed",IF(OR(E32="",H32="",I32=""),"Incomplete: needs compensating control, approval and expiry",IF(I32&lt;TODAY(),"Expired",IF(I32-TODAY()&lt;=30,"Expires within 30 days","Active")))))</f>
        <v/>
      </c>
    </row>
    <row r="33" customFormat="false" ht="15" hidden="false" customHeight="false" outlineLevel="0" collapsed="false">
      <c r="A33" s="30" t="s">
        <v>1053</v>
      </c>
      <c r="B33" s="30"/>
      <c r="C33" s="30"/>
      <c r="D33" s="30"/>
      <c r="E33" s="30"/>
      <c r="F33" s="30"/>
      <c r="G33" s="30"/>
      <c r="H33" s="36"/>
      <c r="I33" s="36"/>
      <c r="J33" s="30"/>
      <c r="K33" s="30"/>
      <c r="L33" s="45" t="str">
        <f aca="true">IF(B33="","",IF(J33="Closed","Closed",IF(OR(E33="",H33="",I33=""),"Incomplete: needs compensating control, approval and expiry",IF(I33&lt;TODAY(),"Expired",IF(I33-TODAY()&lt;=30,"Expires within 30 days","Active")))))</f>
        <v/>
      </c>
    </row>
    <row r="34" customFormat="false" ht="15" hidden="false" customHeight="false" outlineLevel="0" collapsed="false">
      <c r="A34" s="30" t="s">
        <v>1054</v>
      </c>
      <c r="B34" s="30"/>
      <c r="C34" s="30"/>
      <c r="D34" s="30"/>
      <c r="E34" s="30"/>
      <c r="F34" s="30"/>
      <c r="G34" s="30"/>
      <c r="H34" s="36"/>
      <c r="I34" s="36"/>
      <c r="J34" s="30"/>
      <c r="K34" s="30"/>
      <c r="L34" s="45" t="str">
        <f aca="true">IF(B34="","",IF(J34="Closed","Closed",IF(OR(E34="",H34="",I34=""),"Incomplete: needs compensating control, approval and expiry",IF(I34&lt;TODAY(),"Expired",IF(I34-TODAY()&lt;=30,"Expires within 30 days","Active")))))</f>
        <v/>
      </c>
    </row>
    <row r="35" customFormat="false" ht="15" hidden="false" customHeight="false" outlineLevel="0" collapsed="false">
      <c r="A35" s="30" t="s">
        <v>1055</v>
      </c>
      <c r="B35" s="30"/>
      <c r="C35" s="30"/>
      <c r="D35" s="30"/>
      <c r="E35" s="30"/>
      <c r="F35" s="30"/>
      <c r="G35" s="30"/>
      <c r="H35" s="36"/>
      <c r="I35" s="36"/>
      <c r="J35" s="30"/>
      <c r="K35" s="30"/>
      <c r="L35" s="45" t="str">
        <f aca="true">IF(B35="","",IF(J35="Closed","Closed",IF(OR(E35="",H35="",I35=""),"Incomplete: needs compensating control, approval and expiry",IF(I35&lt;TODAY(),"Expired",IF(I35-TODAY()&lt;=30,"Expires within 30 days","Active")))))</f>
        <v/>
      </c>
    </row>
    <row r="36" customFormat="false" ht="15" hidden="false" customHeight="false" outlineLevel="0" collapsed="false">
      <c r="A36" s="30" t="s">
        <v>1056</v>
      </c>
      <c r="B36" s="30"/>
      <c r="C36" s="30"/>
      <c r="D36" s="30"/>
      <c r="E36" s="30"/>
      <c r="F36" s="30"/>
      <c r="G36" s="30"/>
      <c r="H36" s="36"/>
      <c r="I36" s="36"/>
      <c r="J36" s="30"/>
      <c r="K36" s="30"/>
      <c r="L36" s="45" t="str">
        <f aca="true">IF(B36="","",IF(J36="Closed","Closed",IF(OR(E36="",H36="",I36=""),"Incomplete: needs compensating control, approval and expiry",IF(I36&lt;TODAY(),"Expired",IF(I36-TODAY()&lt;=30,"Expires within 30 days","Active")))))</f>
        <v/>
      </c>
    </row>
    <row r="37" customFormat="false" ht="15" hidden="false" customHeight="false" outlineLevel="0" collapsed="false">
      <c r="A37" s="30" t="s">
        <v>1057</v>
      </c>
      <c r="B37" s="30"/>
      <c r="C37" s="30"/>
      <c r="D37" s="30"/>
      <c r="E37" s="30"/>
      <c r="F37" s="30"/>
      <c r="G37" s="30"/>
      <c r="H37" s="36"/>
      <c r="I37" s="36"/>
      <c r="J37" s="30"/>
      <c r="K37" s="30"/>
      <c r="L37" s="45" t="str">
        <f aca="true">IF(B37="","",IF(J37="Closed","Closed",IF(OR(E37="",H37="",I37=""),"Incomplete: needs compensating control, approval and expiry",IF(I37&lt;TODAY(),"Expired",IF(I37-TODAY()&lt;=30,"Expires within 30 days","Active")))))</f>
        <v/>
      </c>
    </row>
    <row r="38" customFormat="false" ht="15" hidden="false" customHeight="false" outlineLevel="0" collapsed="false">
      <c r="A38" s="30" t="s">
        <v>1058</v>
      </c>
      <c r="B38" s="30"/>
      <c r="C38" s="30"/>
      <c r="D38" s="30"/>
      <c r="E38" s="30"/>
      <c r="F38" s="30"/>
      <c r="G38" s="30"/>
      <c r="H38" s="36"/>
      <c r="I38" s="36"/>
      <c r="J38" s="30"/>
      <c r="K38" s="30"/>
      <c r="L38" s="45" t="str">
        <f aca="true">IF(B38="","",IF(J38="Closed","Closed",IF(OR(E38="",H38="",I38=""),"Incomplete: needs compensating control, approval and expiry",IF(I38&lt;TODAY(),"Expired",IF(I38-TODAY()&lt;=30,"Expires within 30 days","Active")))))</f>
        <v/>
      </c>
    </row>
    <row r="39" customFormat="false" ht="15" hidden="false" customHeight="false" outlineLevel="0" collapsed="false">
      <c r="A39" s="30" t="s">
        <v>1059</v>
      </c>
      <c r="B39" s="30"/>
      <c r="C39" s="30"/>
      <c r="D39" s="30"/>
      <c r="E39" s="30"/>
      <c r="F39" s="30"/>
      <c r="G39" s="30"/>
      <c r="H39" s="36"/>
      <c r="I39" s="36"/>
      <c r="J39" s="30"/>
      <c r="K39" s="30"/>
      <c r="L39" s="45" t="str">
        <f aca="true">IF(B39="","",IF(J39="Closed","Closed",IF(OR(E39="",H39="",I39=""),"Incomplete: needs compensating control, approval and expiry",IF(I39&lt;TODAY(),"Expired",IF(I39-TODAY()&lt;=30,"Expires within 30 days","Active")))))</f>
        <v/>
      </c>
    </row>
    <row r="40" customFormat="false" ht="15" hidden="false" customHeight="false" outlineLevel="0" collapsed="false">
      <c r="A40" s="30" t="s">
        <v>1060</v>
      </c>
      <c r="B40" s="30"/>
      <c r="C40" s="30"/>
      <c r="D40" s="30"/>
      <c r="E40" s="30"/>
      <c r="F40" s="30"/>
      <c r="G40" s="30"/>
      <c r="H40" s="36"/>
      <c r="I40" s="36"/>
      <c r="J40" s="30"/>
      <c r="K40" s="30"/>
      <c r="L40" s="45" t="str">
        <f aca="true">IF(B40="","",IF(J40="Closed","Closed",IF(OR(E40="",H40="",I40=""),"Incomplete: needs compensating control, approval and expiry",IF(I40&lt;TODAY(),"Expired",IF(I40-TODAY()&lt;=30,"Expires within 30 days","Active")))))</f>
        <v/>
      </c>
    </row>
    <row r="41" customFormat="false" ht="15" hidden="false" customHeight="false" outlineLevel="0" collapsed="false">
      <c r="A41" s="30" t="s">
        <v>1061</v>
      </c>
      <c r="B41" s="30"/>
      <c r="C41" s="30"/>
      <c r="D41" s="30"/>
      <c r="E41" s="30"/>
      <c r="F41" s="30"/>
      <c r="G41" s="30"/>
      <c r="H41" s="36"/>
      <c r="I41" s="36"/>
      <c r="J41" s="30"/>
      <c r="K41" s="30"/>
      <c r="L41" s="45" t="str">
        <f aca="true">IF(B41="","",IF(J41="Closed","Closed",IF(OR(E41="",H41="",I41=""),"Incomplete: needs compensating control, approval and expiry",IF(I41&lt;TODAY(),"Expired",IF(I41-TODAY()&lt;=30,"Expires within 30 days","Active")))))</f>
        <v/>
      </c>
    </row>
    <row r="42" customFormat="false" ht="15" hidden="false" customHeight="false" outlineLevel="0" collapsed="false">
      <c r="A42" s="30" t="s">
        <v>1062</v>
      </c>
      <c r="B42" s="30"/>
      <c r="C42" s="30"/>
      <c r="D42" s="30"/>
      <c r="E42" s="30"/>
      <c r="F42" s="30"/>
      <c r="G42" s="30"/>
      <c r="H42" s="36"/>
      <c r="I42" s="36"/>
      <c r="J42" s="30"/>
      <c r="K42" s="30"/>
      <c r="L42" s="45" t="str">
        <f aca="true">IF(B42="","",IF(J42="Closed","Closed",IF(OR(E42="",H42="",I42=""),"Incomplete: needs compensating control, approval and expiry",IF(I42&lt;TODAY(),"Expired",IF(I42-TODAY()&lt;=30,"Expires within 30 days","Active")))))</f>
        <v/>
      </c>
    </row>
    <row r="43" customFormat="false" ht="15" hidden="false" customHeight="false" outlineLevel="0" collapsed="false">
      <c r="A43" s="30" t="s">
        <v>1063</v>
      </c>
      <c r="B43" s="30"/>
      <c r="C43" s="30"/>
      <c r="D43" s="30"/>
      <c r="E43" s="30"/>
      <c r="F43" s="30"/>
      <c r="G43" s="30"/>
      <c r="H43" s="36"/>
      <c r="I43" s="36"/>
      <c r="J43" s="30"/>
      <c r="K43" s="30"/>
      <c r="L43" s="45" t="str">
        <f aca="true">IF(B43="","",IF(J43="Closed","Closed",IF(OR(E43="",H43="",I43=""),"Incomplete: needs compensating control, approval and expiry",IF(I43&lt;TODAY(),"Expired",IF(I43-TODAY()&lt;=30,"Expires within 30 days","Active")))))</f>
        <v/>
      </c>
    </row>
    <row r="44" customFormat="false" ht="15" hidden="false" customHeight="false" outlineLevel="0" collapsed="false">
      <c r="A44" s="30" t="s">
        <v>1064</v>
      </c>
      <c r="B44" s="30"/>
      <c r="C44" s="30"/>
      <c r="D44" s="30"/>
      <c r="E44" s="30"/>
      <c r="F44" s="30"/>
      <c r="G44" s="30"/>
      <c r="H44" s="36"/>
      <c r="I44" s="36"/>
      <c r="J44" s="30"/>
      <c r="K44" s="30"/>
      <c r="L44" s="45" t="str">
        <f aca="true">IF(B44="","",IF(J44="Closed","Closed",IF(OR(E44="",H44="",I44=""),"Incomplete: needs compensating control, approval and expiry",IF(I44&lt;TODAY(),"Expired",IF(I44-TODAY()&lt;=30,"Expires within 30 days","Active")))))</f>
        <v/>
      </c>
    </row>
    <row r="45" customFormat="false" ht="15" hidden="false" customHeight="false" outlineLevel="0" collapsed="false">
      <c r="A45" s="30" t="s">
        <v>1065</v>
      </c>
      <c r="B45" s="30"/>
      <c r="C45" s="30"/>
      <c r="D45" s="30"/>
      <c r="E45" s="30"/>
      <c r="F45" s="30"/>
      <c r="G45" s="30"/>
      <c r="H45" s="36"/>
      <c r="I45" s="36"/>
      <c r="J45" s="30"/>
      <c r="K45" s="30"/>
      <c r="L45" s="45" t="str">
        <f aca="true">IF(B45="","",IF(J45="Closed","Closed",IF(OR(E45="",H45="",I45=""),"Incomplete: needs compensating control, approval and expiry",IF(I45&lt;TODAY(),"Expired",IF(I45-TODAY()&lt;=30,"Expires within 30 days","Active")))))</f>
        <v/>
      </c>
    </row>
    <row r="46" customFormat="false" ht="15" hidden="false" customHeight="false" outlineLevel="0" collapsed="false">
      <c r="A46" s="30" t="s">
        <v>1066</v>
      </c>
      <c r="B46" s="30"/>
      <c r="C46" s="30"/>
      <c r="D46" s="30"/>
      <c r="E46" s="30"/>
      <c r="F46" s="30"/>
      <c r="G46" s="30"/>
      <c r="H46" s="36"/>
      <c r="I46" s="36"/>
      <c r="J46" s="30"/>
      <c r="K46" s="30"/>
      <c r="L46" s="45" t="str">
        <f aca="true">IF(B46="","",IF(J46="Closed","Closed",IF(OR(E46="",H46="",I46=""),"Incomplete: needs compensating control, approval and expiry",IF(I46&lt;TODAY(),"Expired",IF(I46-TODAY()&lt;=30,"Expires within 30 days","Active")))))</f>
        <v/>
      </c>
    </row>
    <row r="47" customFormat="false" ht="15" hidden="false" customHeight="false" outlineLevel="0" collapsed="false">
      <c r="A47" s="30" t="s">
        <v>1067</v>
      </c>
      <c r="B47" s="30"/>
      <c r="C47" s="30"/>
      <c r="D47" s="30"/>
      <c r="E47" s="30"/>
      <c r="F47" s="30"/>
      <c r="G47" s="30"/>
      <c r="H47" s="36"/>
      <c r="I47" s="36"/>
      <c r="J47" s="30"/>
      <c r="K47" s="30"/>
      <c r="L47" s="45" t="str">
        <f aca="true">IF(B47="","",IF(J47="Closed","Closed",IF(OR(E47="",H47="",I47=""),"Incomplete: needs compensating control, approval and expiry",IF(I47&lt;TODAY(),"Expired",IF(I47-TODAY()&lt;=30,"Expires within 30 days","Active")))))</f>
        <v/>
      </c>
    </row>
    <row r="48" customFormat="false" ht="15" hidden="false" customHeight="false" outlineLevel="0" collapsed="false">
      <c r="A48" s="30" t="s">
        <v>1068</v>
      </c>
      <c r="B48" s="30"/>
      <c r="C48" s="30"/>
      <c r="D48" s="30"/>
      <c r="E48" s="30"/>
      <c r="F48" s="30"/>
      <c r="G48" s="30"/>
      <c r="H48" s="36"/>
      <c r="I48" s="36"/>
      <c r="J48" s="30"/>
      <c r="K48" s="30"/>
      <c r="L48" s="45" t="str">
        <f aca="true">IF(B48="","",IF(J48="Closed","Closed",IF(OR(E48="",H48="",I48=""),"Incomplete: needs compensating control, approval and expiry",IF(I48&lt;TODAY(),"Expired",IF(I48-TODAY()&lt;=30,"Expires within 30 days","Active")))))</f>
        <v/>
      </c>
    </row>
    <row r="49" customFormat="false" ht="15" hidden="false" customHeight="false" outlineLevel="0" collapsed="false">
      <c r="A49" s="30" t="s">
        <v>1069</v>
      </c>
      <c r="B49" s="30"/>
      <c r="C49" s="30"/>
      <c r="D49" s="30"/>
      <c r="E49" s="30"/>
      <c r="F49" s="30"/>
      <c r="G49" s="30"/>
      <c r="H49" s="36"/>
      <c r="I49" s="36"/>
      <c r="J49" s="30"/>
      <c r="K49" s="30"/>
      <c r="L49" s="45" t="str">
        <f aca="true">IF(B49="","",IF(J49="Closed","Closed",IF(OR(E49="",H49="",I49=""),"Incomplete: needs compensating control, approval and expiry",IF(I49&lt;TODAY(),"Expired",IF(I49-TODAY()&lt;=30,"Expires within 30 days","Active")))))</f>
        <v/>
      </c>
    </row>
    <row r="50" customFormat="false" ht="15" hidden="false" customHeight="false" outlineLevel="0" collapsed="false">
      <c r="A50" s="30" t="s">
        <v>1070</v>
      </c>
      <c r="B50" s="30"/>
      <c r="C50" s="30"/>
      <c r="D50" s="30"/>
      <c r="E50" s="30"/>
      <c r="F50" s="30"/>
      <c r="G50" s="30"/>
      <c r="H50" s="36"/>
      <c r="I50" s="36"/>
      <c r="J50" s="30"/>
      <c r="K50" s="30"/>
      <c r="L50" s="45" t="str">
        <f aca="true">IF(B50="","",IF(J50="Closed","Closed",IF(OR(E50="",H50="",I50=""),"Incomplete: needs compensating control, approval and expiry",IF(I50&lt;TODAY(),"Expired",IF(I50-TODAY()&lt;=30,"Expires within 30 days","Active")))))</f>
        <v/>
      </c>
    </row>
    <row r="51" customFormat="false" ht="15" hidden="false" customHeight="false" outlineLevel="0" collapsed="false">
      <c r="A51" s="30" t="s">
        <v>1071</v>
      </c>
      <c r="B51" s="30"/>
      <c r="C51" s="30"/>
      <c r="D51" s="30"/>
      <c r="E51" s="30"/>
      <c r="F51" s="30"/>
      <c r="G51" s="30"/>
      <c r="H51" s="36"/>
      <c r="I51" s="36"/>
      <c r="J51" s="30"/>
      <c r="K51" s="30"/>
      <c r="L51" s="45" t="str">
        <f aca="true">IF(B51="","",IF(J51="Closed","Closed",IF(OR(E51="",H51="",I51=""),"Incomplete: needs compensating control, approval and expiry",IF(I51&lt;TODAY(),"Expired",IF(I51-TODAY()&lt;=30,"Expires within 30 days","Active")))))</f>
        <v/>
      </c>
    </row>
    <row r="52" customFormat="false" ht="15" hidden="false" customHeight="false" outlineLevel="0" collapsed="false">
      <c r="A52" s="30" t="s">
        <v>1072</v>
      </c>
      <c r="B52" s="30"/>
      <c r="C52" s="30"/>
      <c r="D52" s="30"/>
      <c r="E52" s="30"/>
      <c r="F52" s="30"/>
      <c r="G52" s="30"/>
      <c r="H52" s="36"/>
      <c r="I52" s="36"/>
      <c r="J52" s="30"/>
      <c r="K52" s="30"/>
      <c r="L52" s="45" t="str">
        <f aca="true">IF(B52="","",IF(J52="Closed","Closed",IF(OR(E52="",H52="",I52=""),"Incomplete: needs compensating control, approval and expiry",IF(I52&lt;TODAY(),"Expired",IF(I52-TODAY()&lt;=30,"Expires within 30 days","Active")))))</f>
        <v/>
      </c>
    </row>
    <row r="53" customFormat="false" ht="15" hidden="false" customHeight="false" outlineLevel="0" collapsed="false">
      <c r="A53" s="30" t="s">
        <v>1073</v>
      </c>
      <c r="B53" s="30"/>
      <c r="C53" s="30"/>
      <c r="D53" s="30"/>
      <c r="E53" s="30"/>
      <c r="F53" s="30"/>
      <c r="G53" s="30"/>
      <c r="H53" s="36"/>
      <c r="I53" s="36"/>
      <c r="J53" s="30"/>
      <c r="K53" s="30"/>
      <c r="L53" s="45" t="str">
        <f aca="true">IF(B53="","",IF(J53="Closed","Closed",IF(OR(E53="",H53="",I53=""),"Incomplete: needs compensating control, approval and expiry",IF(I53&lt;TODAY(),"Expired",IF(I53-TODAY()&lt;=30,"Expires within 30 days","Active")))))</f>
        <v/>
      </c>
    </row>
    <row r="54" customFormat="false" ht="15" hidden="false" customHeight="false" outlineLevel="0" collapsed="false">
      <c r="A54" s="30" t="s">
        <v>1074</v>
      </c>
      <c r="B54" s="30"/>
      <c r="C54" s="30"/>
      <c r="D54" s="30"/>
      <c r="E54" s="30"/>
      <c r="F54" s="30"/>
      <c r="G54" s="30"/>
      <c r="H54" s="36"/>
      <c r="I54" s="36"/>
      <c r="J54" s="30"/>
      <c r="K54" s="30"/>
      <c r="L54" s="45" t="str">
        <f aca="true">IF(B54="","",IF(J54="Closed","Closed",IF(OR(E54="",H54="",I54=""),"Incomplete: needs compensating control, approval and expiry",IF(I54&lt;TODAY(),"Expired",IF(I54-TODAY()&lt;=30,"Expires within 30 days","Active")))))</f>
        <v/>
      </c>
    </row>
    <row r="55" customFormat="false" ht="15" hidden="false" customHeight="false" outlineLevel="0" collapsed="false">
      <c r="A55" s="30" t="s">
        <v>1075</v>
      </c>
      <c r="B55" s="30"/>
      <c r="C55" s="30"/>
      <c r="D55" s="30"/>
      <c r="E55" s="30"/>
      <c r="F55" s="30"/>
      <c r="G55" s="30"/>
      <c r="H55" s="36"/>
      <c r="I55" s="36"/>
      <c r="J55" s="30"/>
      <c r="K55" s="30"/>
      <c r="L55" s="45" t="str">
        <f aca="true">IF(B55="","",IF(J55="Closed","Closed",IF(OR(E55="",H55="",I55=""),"Incomplete: needs compensating control, approval and expiry",IF(I55&lt;TODAY(),"Expired",IF(I55-TODAY()&lt;=30,"Expires within 30 days","Active")))))</f>
        <v/>
      </c>
    </row>
    <row r="56" customFormat="false" ht="15" hidden="false" customHeight="false" outlineLevel="0" collapsed="false">
      <c r="A56" s="30" t="s">
        <v>1076</v>
      </c>
      <c r="B56" s="30"/>
      <c r="C56" s="30"/>
      <c r="D56" s="30"/>
      <c r="E56" s="30"/>
      <c r="F56" s="30"/>
      <c r="G56" s="30"/>
      <c r="H56" s="36"/>
      <c r="I56" s="36"/>
      <c r="J56" s="30"/>
      <c r="K56" s="30"/>
      <c r="L56" s="45" t="str">
        <f aca="true">IF(B56="","",IF(J56="Closed","Closed",IF(OR(E56="",H56="",I56=""),"Incomplete: needs compensating control, approval and expiry",IF(I56&lt;TODAY(),"Expired",IF(I56-TODAY()&lt;=30,"Expires within 30 days","Active")))))</f>
        <v/>
      </c>
    </row>
    <row r="57" customFormat="false" ht="15" hidden="false" customHeight="false" outlineLevel="0" collapsed="false">
      <c r="A57" s="30" t="s">
        <v>1077</v>
      </c>
      <c r="B57" s="30"/>
      <c r="C57" s="30"/>
      <c r="D57" s="30"/>
      <c r="E57" s="30"/>
      <c r="F57" s="30"/>
      <c r="G57" s="30"/>
      <c r="H57" s="36"/>
      <c r="I57" s="36"/>
      <c r="J57" s="30"/>
      <c r="K57" s="30"/>
      <c r="L57" s="45" t="str">
        <f aca="true">IF(B57="","",IF(J57="Closed","Closed",IF(OR(E57="",H57="",I57=""),"Incomplete: needs compensating control, approval and expiry",IF(I57&lt;TODAY(),"Expired",IF(I57-TODAY()&lt;=30,"Expires within 30 days","Active")))))</f>
        <v/>
      </c>
    </row>
    <row r="58" customFormat="false" ht="15" hidden="false" customHeight="false" outlineLevel="0" collapsed="false">
      <c r="A58" s="30" t="s">
        <v>1078</v>
      </c>
      <c r="B58" s="30"/>
      <c r="C58" s="30"/>
      <c r="D58" s="30"/>
      <c r="E58" s="30"/>
      <c r="F58" s="30"/>
      <c r="G58" s="30"/>
      <c r="H58" s="36"/>
      <c r="I58" s="36"/>
      <c r="J58" s="30"/>
      <c r="K58" s="30"/>
      <c r="L58" s="45" t="str">
        <f aca="true">IF(B58="","",IF(J58="Closed","Closed",IF(OR(E58="",H58="",I58=""),"Incomplete: needs compensating control, approval and expiry",IF(I58&lt;TODAY(),"Expired",IF(I58-TODAY()&lt;=30,"Expires within 30 days","Active")))))</f>
        <v/>
      </c>
    </row>
    <row r="59" customFormat="false" ht="15" hidden="false" customHeight="false" outlineLevel="0" collapsed="false">
      <c r="A59" s="30" t="s">
        <v>1079</v>
      </c>
      <c r="B59" s="30"/>
      <c r="C59" s="30"/>
      <c r="D59" s="30"/>
      <c r="E59" s="30"/>
      <c r="F59" s="30"/>
      <c r="G59" s="30"/>
      <c r="H59" s="36"/>
      <c r="I59" s="36"/>
      <c r="J59" s="30"/>
      <c r="K59" s="30"/>
      <c r="L59" s="45" t="str">
        <f aca="true">IF(B59="","",IF(J59="Closed","Closed",IF(OR(E59="",H59="",I59=""),"Incomplete: needs compensating control, approval and expiry",IF(I59&lt;TODAY(),"Expired",IF(I59-TODAY()&lt;=30,"Expires within 30 days","Active")))))</f>
        <v/>
      </c>
    </row>
    <row r="60" customFormat="false" ht="15" hidden="false" customHeight="false" outlineLevel="0" collapsed="false">
      <c r="A60" s="30" t="s">
        <v>1080</v>
      </c>
      <c r="B60" s="30"/>
      <c r="C60" s="30"/>
      <c r="D60" s="30"/>
      <c r="E60" s="30"/>
      <c r="F60" s="30"/>
      <c r="G60" s="30"/>
      <c r="H60" s="36"/>
      <c r="I60" s="36"/>
      <c r="J60" s="30"/>
      <c r="K60" s="30"/>
      <c r="L60" s="45" t="str">
        <f aca="true">IF(B60="","",IF(J60="Closed","Closed",IF(OR(E60="",H60="",I60=""),"Incomplete: needs compensating control, approval and expiry",IF(I60&lt;TODAY(),"Expired",IF(I60-TODAY()&lt;=30,"Expires within 30 days","Active")))))</f>
        <v/>
      </c>
    </row>
    <row r="61" customFormat="false" ht="15" hidden="false" customHeight="false" outlineLevel="0" collapsed="false">
      <c r="A61" s="30" t="s">
        <v>1081</v>
      </c>
      <c r="B61" s="30"/>
      <c r="C61" s="30"/>
      <c r="D61" s="30"/>
      <c r="E61" s="30"/>
      <c r="F61" s="30"/>
      <c r="G61" s="30"/>
      <c r="H61" s="36"/>
      <c r="I61" s="36"/>
      <c r="J61" s="30"/>
      <c r="K61" s="30"/>
      <c r="L61" s="45" t="str">
        <f aca="true">IF(B61="","",IF(J61="Closed","Closed",IF(OR(E61="",H61="",I61=""),"Incomplete: needs compensating control, approval and expiry",IF(I61&lt;TODAY(),"Expired",IF(I61-TODAY()&lt;=30,"Expires within 30 days","Active")))))</f>
        <v/>
      </c>
    </row>
    <row r="62" customFormat="false" ht="15" hidden="false" customHeight="false" outlineLevel="0" collapsed="false">
      <c r="A62" s="30" t="s">
        <v>1082</v>
      </c>
      <c r="B62" s="30"/>
      <c r="C62" s="30"/>
      <c r="D62" s="30"/>
      <c r="E62" s="30"/>
      <c r="F62" s="30"/>
      <c r="G62" s="30"/>
      <c r="H62" s="36"/>
      <c r="I62" s="36"/>
      <c r="J62" s="30"/>
      <c r="K62" s="30"/>
      <c r="L62" s="45" t="str">
        <f aca="true">IF(B62="","",IF(J62="Closed","Closed",IF(OR(E62="",H62="",I62=""),"Incomplete: needs compensating control, approval and expiry",IF(I62&lt;TODAY(),"Expired",IF(I62-TODAY()&lt;=30,"Expires within 30 days","Active")))))</f>
        <v/>
      </c>
    </row>
    <row r="63" customFormat="false" ht="15" hidden="false" customHeight="false" outlineLevel="0" collapsed="false">
      <c r="A63" s="30" t="s">
        <v>1083</v>
      </c>
      <c r="B63" s="30"/>
      <c r="C63" s="30"/>
      <c r="D63" s="30"/>
      <c r="E63" s="30"/>
      <c r="F63" s="30"/>
      <c r="G63" s="30"/>
      <c r="H63" s="36"/>
      <c r="I63" s="36"/>
      <c r="J63" s="30"/>
      <c r="K63" s="30"/>
      <c r="L63" s="45" t="str">
        <f aca="true">IF(B63="","",IF(J63="Closed","Closed",IF(OR(E63="",H63="",I63=""),"Incomplete: needs compensating control, approval and expiry",IF(I63&lt;TODAY(),"Expired",IF(I63-TODAY()&lt;=30,"Expires within 30 days","Active")))))</f>
        <v/>
      </c>
    </row>
    <row r="64" customFormat="false" ht="15" hidden="false" customHeight="false" outlineLevel="0" collapsed="false">
      <c r="A64" s="30" t="s">
        <v>1084</v>
      </c>
      <c r="B64" s="30"/>
      <c r="C64" s="30"/>
      <c r="D64" s="30"/>
      <c r="E64" s="30"/>
      <c r="F64" s="30"/>
      <c r="G64" s="30"/>
      <c r="H64" s="36"/>
      <c r="I64" s="36"/>
      <c r="J64" s="30"/>
      <c r="K64" s="30"/>
      <c r="L64" s="45" t="str">
        <f aca="true">IF(B64="","",IF(J64="Closed","Closed",IF(OR(E64="",H64="",I64=""),"Incomplete: needs compensating control, approval and expiry",IF(I64&lt;TODAY(),"Expired",IF(I64-TODAY()&lt;=30,"Expires within 30 days","Active")))))</f>
        <v/>
      </c>
    </row>
    <row r="65" customFormat="false" ht="15" hidden="false" customHeight="false" outlineLevel="0" collapsed="false">
      <c r="A65" s="30" t="s">
        <v>1085</v>
      </c>
      <c r="B65" s="30"/>
      <c r="C65" s="30"/>
      <c r="D65" s="30"/>
      <c r="E65" s="30"/>
      <c r="F65" s="30"/>
      <c r="G65" s="30"/>
      <c r="H65" s="36"/>
      <c r="I65" s="36"/>
      <c r="J65" s="30"/>
      <c r="K65" s="30"/>
      <c r="L65" s="45" t="str">
        <f aca="true">IF(B65="","",IF(J65="Closed","Closed",IF(OR(E65="",H65="",I65=""),"Incomplete: needs compensating control, approval and expiry",IF(I65&lt;TODAY(),"Expired",IF(I65-TODAY()&lt;=30,"Expires within 30 days","Active")))))</f>
        <v/>
      </c>
    </row>
    <row r="66" customFormat="false" ht="15" hidden="false" customHeight="false" outlineLevel="0" collapsed="false">
      <c r="A66" s="30" t="s">
        <v>1086</v>
      </c>
      <c r="B66" s="30"/>
      <c r="C66" s="30"/>
      <c r="D66" s="30"/>
      <c r="E66" s="30"/>
      <c r="F66" s="30"/>
      <c r="G66" s="30"/>
      <c r="H66" s="36"/>
      <c r="I66" s="36"/>
      <c r="J66" s="30"/>
      <c r="K66" s="30"/>
      <c r="L66" s="45" t="str">
        <f aca="true">IF(B66="","",IF(J66="Closed","Closed",IF(OR(E66="",H66="",I66=""),"Incomplete: needs compensating control, approval and expiry",IF(I66&lt;TODAY(),"Expired",IF(I66-TODAY()&lt;=30,"Expires within 30 days","Active")))))</f>
        <v/>
      </c>
    </row>
    <row r="67" customFormat="false" ht="15" hidden="false" customHeight="false" outlineLevel="0" collapsed="false">
      <c r="A67" s="30" t="s">
        <v>1087</v>
      </c>
      <c r="B67" s="30"/>
      <c r="C67" s="30"/>
      <c r="D67" s="30"/>
      <c r="E67" s="30"/>
      <c r="F67" s="30"/>
      <c r="G67" s="30"/>
      <c r="H67" s="36"/>
      <c r="I67" s="36"/>
      <c r="J67" s="30"/>
      <c r="K67" s="30"/>
      <c r="L67" s="45" t="str">
        <f aca="true">IF(B67="","",IF(J67="Closed","Closed",IF(OR(E67="",H67="",I67=""),"Incomplete: needs compensating control, approval and expiry",IF(I67&lt;TODAY(),"Expired",IF(I67-TODAY()&lt;=30,"Expires within 30 days","Active")))))</f>
        <v/>
      </c>
    </row>
    <row r="68" customFormat="false" ht="15" hidden="false" customHeight="false" outlineLevel="0" collapsed="false">
      <c r="A68" s="30" t="s">
        <v>1088</v>
      </c>
      <c r="B68" s="30"/>
      <c r="C68" s="30"/>
      <c r="D68" s="30"/>
      <c r="E68" s="30"/>
      <c r="F68" s="30"/>
      <c r="G68" s="30"/>
      <c r="H68" s="36"/>
      <c r="I68" s="36"/>
      <c r="J68" s="30"/>
      <c r="K68" s="30"/>
      <c r="L68" s="45" t="str">
        <f aca="true">IF(B68="","",IF(J68="Closed","Closed",IF(OR(E68="",H68="",I68=""),"Incomplete: needs compensating control, approval and expiry",IF(I68&lt;TODAY(),"Expired",IF(I68-TODAY()&lt;=30,"Expires within 30 days","Active")))))</f>
        <v/>
      </c>
    </row>
    <row r="69" customFormat="false" ht="15" hidden="false" customHeight="false" outlineLevel="0" collapsed="false">
      <c r="A69" s="30" t="s">
        <v>1089</v>
      </c>
      <c r="B69" s="30"/>
      <c r="C69" s="30"/>
      <c r="D69" s="30"/>
      <c r="E69" s="30"/>
      <c r="F69" s="30"/>
      <c r="G69" s="30"/>
      <c r="H69" s="36"/>
      <c r="I69" s="36"/>
      <c r="J69" s="30"/>
      <c r="K69" s="30"/>
      <c r="L69" s="45" t="str">
        <f aca="true">IF(B69="","",IF(J69="Closed","Closed",IF(OR(E69="",H69="",I69=""),"Incomplete: needs compensating control, approval and expiry",IF(I69&lt;TODAY(),"Expired",IF(I69-TODAY()&lt;=30,"Expires within 30 days","Active")))))</f>
        <v/>
      </c>
    </row>
    <row r="70" customFormat="false" ht="15" hidden="false" customHeight="false" outlineLevel="0" collapsed="false">
      <c r="A70" s="30" t="s">
        <v>1090</v>
      </c>
      <c r="B70" s="30"/>
      <c r="C70" s="30"/>
      <c r="D70" s="30"/>
      <c r="E70" s="30"/>
      <c r="F70" s="30"/>
      <c r="G70" s="30"/>
      <c r="H70" s="36"/>
      <c r="I70" s="36"/>
      <c r="J70" s="30"/>
      <c r="K70" s="30"/>
      <c r="L70" s="45" t="str">
        <f aca="true">IF(B70="","",IF(J70="Closed","Closed",IF(OR(E70="",H70="",I70=""),"Incomplete: needs compensating control, approval and expiry",IF(I70&lt;TODAY(),"Expired",IF(I70-TODAY()&lt;=30,"Expires within 30 days","Active")))))</f>
        <v/>
      </c>
    </row>
    <row r="71" customFormat="false" ht="15" hidden="false" customHeight="false" outlineLevel="0" collapsed="false">
      <c r="A71" s="30" t="s">
        <v>1091</v>
      </c>
      <c r="B71" s="30"/>
      <c r="C71" s="30"/>
      <c r="D71" s="30"/>
      <c r="E71" s="30"/>
      <c r="F71" s="30"/>
      <c r="G71" s="30"/>
      <c r="H71" s="36"/>
      <c r="I71" s="36"/>
      <c r="J71" s="30"/>
      <c r="K71" s="30"/>
      <c r="L71" s="45" t="str">
        <f aca="true">IF(B71="","",IF(J71="Closed","Closed",IF(OR(E71="",H71="",I71=""),"Incomplete: needs compensating control, approval and expiry",IF(I71&lt;TODAY(),"Expired",IF(I71-TODAY()&lt;=30,"Expires within 30 days","Active")))))</f>
        <v/>
      </c>
    </row>
    <row r="72" customFormat="false" ht="15" hidden="false" customHeight="false" outlineLevel="0" collapsed="false">
      <c r="A72" s="30" t="s">
        <v>1092</v>
      </c>
      <c r="B72" s="30"/>
      <c r="C72" s="30"/>
      <c r="D72" s="30"/>
      <c r="E72" s="30"/>
      <c r="F72" s="30"/>
      <c r="G72" s="30"/>
      <c r="H72" s="36"/>
      <c r="I72" s="36"/>
      <c r="J72" s="30"/>
      <c r="K72" s="30"/>
      <c r="L72" s="45" t="str">
        <f aca="true">IF(B72="","",IF(J72="Closed","Closed",IF(OR(E72="",H72="",I72=""),"Incomplete: needs compensating control, approval and expiry",IF(I72&lt;TODAY(),"Expired",IF(I72-TODAY()&lt;=30,"Expires within 30 days","Active")))))</f>
        <v/>
      </c>
    </row>
    <row r="73" customFormat="false" ht="15" hidden="false" customHeight="false" outlineLevel="0" collapsed="false">
      <c r="A73" s="30" t="s">
        <v>1093</v>
      </c>
      <c r="B73" s="30"/>
      <c r="C73" s="30"/>
      <c r="D73" s="30"/>
      <c r="E73" s="30"/>
      <c r="F73" s="30"/>
      <c r="G73" s="30"/>
      <c r="H73" s="36"/>
      <c r="I73" s="36"/>
      <c r="J73" s="30"/>
      <c r="K73" s="30"/>
      <c r="L73" s="45" t="str">
        <f aca="true">IF(B73="","",IF(J73="Closed","Closed",IF(OR(E73="",H73="",I73=""),"Incomplete: needs compensating control, approval and expiry",IF(I73&lt;TODAY(),"Expired",IF(I73-TODAY()&lt;=30,"Expires within 30 days","Active")))))</f>
        <v/>
      </c>
    </row>
    <row r="74" customFormat="false" ht="15" hidden="false" customHeight="false" outlineLevel="0" collapsed="false">
      <c r="A74" s="30" t="s">
        <v>1094</v>
      </c>
      <c r="B74" s="30"/>
      <c r="C74" s="30"/>
      <c r="D74" s="30"/>
      <c r="E74" s="30"/>
      <c r="F74" s="30"/>
      <c r="G74" s="30"/>
      <c r="H74" s="36"/>
      <c r="I74" s="36"/>
      <c r="J74" s="30"/>
      <c r="K74" s="30"/>
      <c r="L74" s="45" t="str">
        <f aca="true">IF(B74="","",IF(J74="Closed","Closed",IF(OR(E74="",H74="",I74=""),"Incomplete: needs compensating control, approval and expiry",IF(I74&lt;TODAY(),"Expired",IF(I74-TODAY()&lt;=30,"Expires within 30 days","Active")))))</f>
        <v/>
      </c>
    </row>
    <row r="75" customFormat="false" ht="15" hidden="false" customHeight="false" outlineLevel="0" collapsed="false">
      <c r="A75" s="30" t="s">
        <v>1095</v>
      </c>
      <c r="B75" s="30"/>
      <c r="C75" s="30"/>
      <c r="D75" s="30"/>
      <c r="E75" s="30"/>
      <c r="F75" s="30"/>
      <c r="G75" s="30"/>
      <c r="H75" s="36"/>
      <c r="I75" s="36"/>
      <c r="J75" s="30"/>
      <c r="K75" s="30"/>
      <c r="L75" s="45" t="str">
        <f aca="true">IF(B75="","",IF(J75="Closed","Closed",IF(OR(E75="",H75="",I75=""),"Incomplete: needs compensating control, approval and expiry",IF(I75&lt;TODAY(),"Expired",IF(I75-TODAY()&lt;=30,"Expires within 30 days","Active")))))</f>
        <v/>
      </c>
    </row>
    <row r="76" customFormat="false" ht="15" hidden="false" customHeight="false" outlineLevel="0" collapsed="false">
      <c r="A76" s="30" t="s">
        <v>1096</v>
      </c>
      <c r="B76" s="30"/>
      <c r="C76" s="30"/>
      <c r="D76" s="30"/>
      <c r="E76" s="30"/>
      <c r="F76" s="30"/>
      <c r="G76" s="30"/>
      <c r="H76" s="36"/>
      <c r="I76" s="36"/>
      <c r="J76" s="30"/>
      <c r="K76" s="30"/>
      <c r="L76" s="45" t="str">
        <f aca="true">IF(B76="","",IF(J76="Closed","Closed",IF(OR(E76="",H76="",I76=""),"Incomplete: needs compensating control, approval and expiry",IF(I76&lt;TODAY(),"Expired",IF(I76-TODAY()&lt;=30,"Expires within 30 days","Active")))))</f>
        <v/>
      </c>
    </row>
    <row r="77" customFormat="false" ht="15" hidden="false" customHeight="false" outlineLevel="0" collapsed="false">
      <c r="A77" s="30" t="s">
        <v>1097</v>
      </c>
      <c r="B77" s="30"/>
      <c r="C77" s="30"/>
      <c r="D77" s="30"/>
      <c r="E77" s="30"/>
      <c r="F77" s="30"/>
      <c r="G77" s="30"/>
      <c r="H77" s="36"/>
      <c r="I77" s="36"/>
      <c r="J77" s="30"/>
      <c r="K77" s="30"/>
      <c r="L77" s="45" t="str">
        <f aca="true">IF(B77="","",IF(J77="Closed","Closed",IF(OR(E77="",H77="",I77=""),"Incomplete: needs compensating control, approval and expiry",IF(I77&lt;TODAY(),"Expired",IF(I77-TODAY()&lt;=30,"Expires within 30 days","Active")))))</f>
        <v/>
      </c>
    </row>
    <row r="78" customFormat="false" ht="15" hidden="false" customHeight="false" outlineLevel="0" collapsed="false">
      <c r="A78" s="30" t="s">
        <v>1098</v>
      </c>
      <c r="B78" s="30"/>
      <c r="C78" s="30"/>
      <c r="D78" s="30"/>
      <c r="E78" s="30"/>
      <c r="F78" s="30"/>
      <c r="G78" s="30"/>
      <c r="H78" s="36"/>
      <c r="I78" s="36"/>
      <c r="J78" s="30"/>
      <c r="K78" s="30"/>
      <c r="L78" s="45" t="str">
        <f aca="true">IF(B78="","",IF(J78="Closed","Closed",IF(OR(E78="",H78="",I78=""),"Incomplete: needs compensating control, approval and expiry",IF(I78&lt;TODAY(),"Expired",IF(I78-TODAY()&lt;=30,"Expires within 30 days","Active")))))</f>
        <v/>
      </c>
    </row>
    <row r="79" customFormat="false" ht="15" hidden="false" customHeight="false" outlineLevel="0" collapsed="false">
      <c r="A79" s="30" t="s">
        <v>1099</v>
      </c>
      <c r="B79" s="30"/>
      <c r="C79" s="30"/>
      <c r="D79" s="30"/>
      <c r="E79" s="30"/>
      <c r="F79" s="30"/>
      <c r="G79" s="30"/>
      <c r="H79" s="36"/>
      <c r="I79" s="36"/>
      <c r="J79" s="30"/>
      <c r="K79" s="30"/>
      <c r="L79" s="45" t="str">
        <f aca="true">IF(B79="","",IF(J79="Closed","Closed",IF(OR(E79="",H79="",I79=""),"Incomplete: needs compensating control, approval and expiry",IF(I79&lt;TODAY(),"Expired",IF(I79-TODAY()&lt;=30,"Expires within 30 days","Active")))))</f>
        <v/>
      </c>
    </row>
    <row r="80" customFormat="false" ht="15" hidden="false" customHeight="false" outlineLevel="0" collapsed="false">
      <c r="A80" s="30" t="s">
        <v>1100</v>
      </c>
      <c r="B80" s="30"/>
      <c r="C80" s="30"/>
      <c r="D80" s="30"/>
      <c r="E80" s="30"/>
      <c r="F80" s="30"/>
      <c r="G80" s="30"/>
      <c r="H80" s="36"/>
      <c r="I80" s="36"/>
      <c r="J80" s="30"/>
      <c r="K80" s="30"/>
      <c r="L80" s="45" t="str">
        <f aca="true">IF(B80="","",IF(J80="Closed","Closed",IF(OR(E80="",H80="",I80=""),"Incomplete: needs compensating control, approval and expiry",IF(I80&lt;TODAY(),"Expired",IF(I80-TODAY()&lt;=30,"Expires within 30 days","Active")))))</f>
        <v/>
      </c>
    </row>
    <row r="81" customFormat="false" ht="15" hidden="false" customHeight="false" outlineLevel="0" collapsed="false">
      <c r="A81" s="30" t="s">
        <v>1101</v>
      </c>
      <c r="B81" s="30"/>
      <c r="C81" s="30"/>
      <c r="D81" s="30"/>
      <c r="E81" s="30"/>
      <c r="F81" s="30"/>
      <c r="G81" s="30"/>
      <c r="H81" s="36"/>
      <c r="I81" s="36"/>
      <c r="J81" s="30"/>
      <c r="K81" s="30"/>
      <c r="L81" s="45" t="str">
        <f aca="true">IF(B81="","",IF(J81="Closed","Closed",IF(OR(E81="",H81="",I81=""),"Incomplete: needs compensating control, approval and expiry",IF(I81&lt;TODAY(),"Expired",IF(I81-TODAY()&lt;=30,"Expires within 30 days","Active")))))</f>
        <v/>
      </c>
    </row>
    <row r="82" customFormat="false" ht="15" hidden="false" customHeight="false" outlineLevel="0" collapsed="false">
      <c r="A82" s="30" t="s">
        <v>1102</v>
      </c>
      <c r="B82" s="30"/>
      <c r="C82" s="30"/>
      <c r="D82" s="30"/>
      <c r="E82" s="30"/>
      <c r="F82" s="30"/>
      <c r="G82" s="30"/>
      <c r="H82" s="36"/>
      <c r="I82" s="36"/>
      <c r="J82" s="30"/>
      <c r="K82" s="30"/>
      <c r="L82" s="45" t="str">
        <f aca="true">IF(B82="","",IF(J82="Closed","Closed",IF(OR(E82="",H82="",I82=""),"Incomplete: needs compensating control, approval and expiry",IF(I82&lt;TODAY(),"Expired",IF(I82-TODAY()&lt;=30,"Expires within 30 days","Active")))))</f>
        <v/>
      </c>
    </row>
    <row r="83" customFormat="false" ht="15" hidden="false" customHeight="false" outlineLevel="0" collapsed="false">
      <c r="A83" s="30" t="s">
        <v>1103</v>
      </c>
      <c r="B83" s="30"/>
      <c r="C83" s="30"/>
      <c r="D83" s="30"/>
      <c r="E83" s="30"/>
      <c r="F83" s="30"/>
      <c r="G83" s="30"/>
      <c r="H83" s="36"/>
      <c r="I83" s="36"/>
      <c r="J83" s="30"/>
      <c r="K83" s="30"/>
      <c r="L83" s="45" t="str">
        <f aca="true">IF(B83="","",IF(J83="Closed","Closed",IF(OR(E83="",H83="",I83=""),"Incomplete: needs compensating control, approval and expiry",IF(I83&lt;TODAY(),"Expired",IF(I83-TODAY()&lt;=30,"Expires within 30 days","Active")))))</f>
        <v/>
      </c>
    </row>
    <row r="84" customFormat="false" ht="15" hidden="false" customHeight="false" outlineLevel="0" collapsed="false">
      <c r="A84" s="30" t="s">
        <v>1104</v>
      </c>
      <c r="B84" s="30"/>
      <c r="C84" s="30"/>
      <c r="D84" s="30"/>
      <c r="E84" s="30"/>
      <c r="F84" s="30"/>
      <c r="G84" s="30"/>
      <c r="H84" s="36"/>
      <c r="I84" s="36"/>
      <c r="J84" s="30"/>
      <c r="K84" s="30"/>
      <c r="L84" s="45" t="str">
        <f aca="true">IF(B84="","",IF(J84="Closed","Closed",IF(OR(E84="",H84="",I84=""),"Incomplete: needs compensating control, approval and expiry",IF(I84&lt;TODAY(),"Expired",IF(I84-TODAY()&lt;=30,"Expires within 30 days","Active")))))</f>
        <v/>
      </c>
    </row>
    <row r="85" customFormat="false" ht="15" hidden="false" customHeight="false" outlineLevel="0" collapsed="false">
      <c r="A85" s="30" t="s">
        <v>1105</v>
      </c>
      <c r="B85" s="30"/>
      <c r="C85" s="30"/>
      <c r="D85" s="30"/>
      <c r="E85" s="30"/>
      <c r="F85" s="30"/>
      <c r="G85" s="30"/>
      <c r="H85" s="36"/>
      <c r="I85" s="36"/>
      <c r="J85" s="30"/>
      <c r="K85" s="30"/>
      <c r="L85" s="45" t="str">
        <f aca="true">IF(B85="","",IF(J85="Closed","Closed",IF(OR(E85="",H85="",I85=""),"Incomplete: needs compensating control, approval and expiry",IF(I85&lt;TODAY(),"Expired",IF(I85-TODAY()&lt;=30,"Expires within 30 days","Active")))))</f>
        <v/>
      </c>
    </row>
    <row r="86" customFormat="false" ht="15" hidden="false" customHeight="false" outlineLevel="0" collapsed="false">
      <c r="A86" s="30" t="s">
        <v>1106</v>
      </c>
      <c r="B86" s="30"/>
      <c r="C86" s="30"/>
      <c r="D86" s="30"/>
      <c r="E86" s="30"/>
      <c r="F86" s="30"/>
      <c r="G86" s="30"/>
      <c r="H86" s="36"/>
      <c r="I86" s="36"/>
      <c r="J86" s="30"/>
      <c r="K86" s="30"/>
      <c r="L86" s="45" t="str">
        <f aca="true">IF(B86="","",IF(J86="Closed","Closed",IF(OR(E86="",H86="",I86=""),"Incomplete: needs compensating control, approval and expiry",IF(I86&lt;TODAY(),"Expired",IF(I86-TODAY()&lt;=30,"Expires within 30 days","Active")))))</f>
        <v/>
      </c>
    </row>
    <row r="87" customFormat="false" ht="15" hidden="false" customHeight="false" outlineLevel="0" collapsed="false">
      <c r="A87" s="30" t="s">
        <v>1107</v>
      </c>
      <c r="B87" s="30"/>
      <c r="C87" s="30"/>
      <c r="D87" s="30"/>
      <c r="E87" s="30"/>
      <c r="F87" s="30"/>
      <c r="G87" s="30"/>
      <c r="H87" s="36"/>
      <c r="I87" s="36"/>
      <c r="J87" s="30"/>
      <c r="K87" s="30"/>
      <c r="L87" s="45" t="str">
        <f aca="true">IF(B87="","",IF(J87="Closed","Closed",IF(OR(E87="",H87="",I87=""),"Incomplete: needs compensating control, approval and expiry",IF(I87&lt;TODAY(),"Expired",IF(I87-TODAY()&lt;=30,"Expires within 30 days","Active")))))</f>
        <v/>
      </c>
    </row>
    <row r="88" customFormat="false" ht="15" hidden="false" customHeight="false" outlineLevel="0" collapsed="false">
      <c r="A88" s="30" t="s">
        <v>1108</v>
      </c>
      <c r="B88" s="30"/>
      <c r="C88" s="30"/>
      <c r="D88" s="30"/>
      <c r="E88" s="30"/>
      <c r="F88" s="30"/>
      <c r="G88" s="30"/>
      <c r="H88" s="36"/>
      <c r="I88" s="36"/>
      <c r="J88" s="30"/>
      <c r="K88" s="30"/>
      <c r="L88" s="45" t="str">
        <f aca="true">IF(B88="","",IF(J88="Closed","Closed",IF(OR(E88="",H88="",I88=""),"Incomplete: needs compensating control, approval and expiry",IF(I88&lt;TODAY(),"Expired",IF(I88-TODAY()&lt;=30,"Expires within 30 days","Active")))))</f>
        <v/>
      </c>
    </row>
    <row r="89" customFormat="false" ht="15" hidden="false" customHeight="false" outlineLevel="0" collapsed="false">
      <c r="A89" s="30" t="s">
        <v>1109</v>
      </c>
      <c r="B89" s="30"/>
      <c r="C89" s="30"/>
      <c r="D89" s="30"/>
      <c r="E89" s="30"/>
      <c r="F89" s="30"/>
      <c r="G89" s="30"/>
      <c r="H89" s="36"/>
      <c r="I89" s="36"/>
      <c r="J89" s="30"/>
      <c r="K89" s="30"/>
      <c r="L89" s="45" t="str">
        <f aca="true">IF(B89="","",IF(J89="Closed","Closed",IF(OR(E89="",H89="",I89=""),"Incomplete: needs compensating control, approval and expiry",IF(I89&lt;TODAY(),"Expired",IF(I89-TODAY()&lt;=30,"Expires within 30 days","Active")))))</f>
        <v/>
      </c>
    </row>
    <row r="90" customFormat="false" ht="15" hidden="false" customHeight="false" outlineLevel="0" collapsed="false">
      <c r="A90" s="30" t="s">
        <v>1110</v>
      </c>
      <c r="B90" s="30"/>
      <c r="C90" s="30"/>
      <c r="D90" s="30"/>
      <c r="E90" s="30"/>
      <c r="F90" s="30"/>
      <c r="G90" s="30"/>
      <c r="H90" s="36"/>
      <c r="I90" s="36"/>
      <c r="J90" s="30"/>
      <c r="K90" s="30"/>
      <c r="L90" s="45" t="str">
        <f aca="true">IF(B90="","",IF(J90="Closed","Closed",IF(OR(E90="",H90="",I90=""),"Incomplete: needs compensating control, approval and expiry",IF(I90&lt;TODAY(),"Expired",IF(I90-TODAY()&lt;=30,"Expires within 30 days","Active")))))</f>
        <v/>
      </c>
    </row>
    <row r="91" customFormat="false" ht="15" hidden="false" customHeight="false" outlineLevel="0" collapsed="false">
      <c r="A91" s="30" t="s">
        <v>1111</v>
      </c>
      <c r="B91" s="30"/>
      <c r="C91" s="30"/>
      <c r="D91" s="30"/>
      <c r="E91" s="30"/>
      <c r="F91" s="30"/>
      <c r="G91" s="30"/>
      <c r="H91" s="36"/>
      <c r="I91" s="36"/>
      <c r="J91" s="30"/>
      <c r="K91" s="30"/>
      <c r="L91" s="45" t="str">
        <f aca="true">IF(B91="","",IF(J91="Closed","Closed",IF(OR(E91="",H91="",I91=""),"Incomplete: needs compensating control, approval and expiry",IF(I91&lt;TODAY(),"Expired",IF(I91-TODAY()&lt;=30,"Expires within 30 days","Active")))))</f>
        <v/>
      </c>
    </row>
    <row r="92" customFormat="false" ht="15" hidden="false" customHeight="false" outlineLevel="0" collapsed="false">
      <c r="A92" s="30" t="s">
        <v>1112</v>
      </c>
      <c r="B92" s="30"/>
      <c r="C92" s="30"/>
      <c r="D92" s="30"/>
      <c r="E92" s="30"/>
      <c r="F92" s="30"/>
      <c r="G92" s="30"/>
      <c r="H92" s="36"/>
      <c r="I92" s="36"/>
      <c r="J92" s="30"/>
      <c r="K92" s="30"/>
      <c r="L92" s="45" t="str">
        <f aca="true">IF(B92="","",IF(J92="Closed","Closed",IF(OR(E92="",H92="",I92=""),"Incomplete: needs compensating control, approval and expiry",IF(I92&lt;TODAY(),"Expired",IF(I92-TODAY()&lt;=30,"Expires within 30 days","Active")))))</f>
        <v/>
      </c>
    </row>
    <row r="93" customFormat="false" ht="15" hidden="false" customHeight="false" outlineLevel="0" collapsed="false">
      <c r="A93" s="30" t="s">
        <v>1113</v>
      </c>
      <c r="B93" s="30"/>
      <c r="C93" s="30"/>
      <c r="D93" s="30"/>
      <c r="E93" s="30"/>
      <c r="F93" s="30"/>
      <c r="G93" s="30"/>
      <c r="H93" s="36"/>
      <c r="I93" s="36"/>
      <c r="J93" s="30"/>
      <c r="K93" s="30"/>
      <c r="L93" s="45" t="str">
        <f aca="true">IF(B93="","",IF(J93="Closed","Closed",IF(OR(E93="",H93="",I93=""),"Incomplete: needs compensating control, approval and expiry",IF(I93&lt;TODAY(),"Expired",IF(I93-TODAY()&lt;=30,"Expires within 30 days","Active")))))</f>
        <v/>
      </c>
    </row>
    <row r="94" customFormat="false" ht="15" hidden="false" customHeight="false" outlineLevel="0" collapsed="false">
      <c r="A94" s="30" t="s">
        <v>1114</v>
      </c>
      <c r="B94" s="30"/>
      <c r="C94" s="30"/>
      <c r="D94" s="30"/>
      <c r="E94" s="30"/>
      <c r="F94" s="30"/>
      <c r="G94" s="30"/>
      <c r="H94" s="36"/>
      <c r="I94" s="36"/>
      <c r="J94" s="30"/>
      <c r="K94" s="30"/>
      <c r="L94" s="45" t="str">
        <f aca="true">IF(B94="","",IF(J94="Closed","Closed",IF(OR(E94="",H94="",I94=""),"Incomplete: needs compensating control, approval and expiry",IF(I94&lt;TODAY(),"Expired",IF(I94-TODAY()&lt;=30,"Expires within 30 days","Active")))))</f>
        <v/>
      </c>
    </row>
    <row r="95" customFormat="false" ht="15" hidden="false" customHeight="false" outlineLevel="0" collapsed="false">
      <c r="A95" s="30" t="s">
        <v>1115</v>
      </c>
      <c r="B95" s="30"/>
      <c r="C95" s="30"/>
      <c r="D95" s="30"/>
      <c r="E95" s="30"/>
      <c r="F95" s="30"/>
      <c r="G95" s="30"/>
      <c r="H95" s="36"/>
      <c r="I95" s="36"/>
      <c r="J95" s="30"/>
      <c r="K95" s="30"/>
      <c r="L95" s="45" t="str">
        <f aca="true">IF(B95="","",IF(J95="Closed","Closed",IF(OR(E95="",H95="",I95=""),"Incomplete: needs compensating control, approval and expiry",IF(I95&lt;TODAY(),"Expired",IF(I95-TODAY()&lt;=30,"Expires within 30 days","Active")))))</f>
        <v/>
      </c>
    </row>
    <row r="96" customFormat="false" ht="15" hidden="false" customHeight="false" outlineLevel="0" collapsed="false">
      <c r="A96" s="30" t="s">
        <v>1116</v>
      </c>
      <c r="B96" s="30"/>
      <c r="C96" s="30"/>
      <c r="D96" s="30"/>
      <c r="E96" s="30"/>
      <c r="F96" s="30"/>
      <c r="G96" s="30"/>
      <c r="H96" s="36"/>
      <c r="I96" s="36"/>
      <c r="J96" s="30"/>
      <c r="K96" s="30"/>
      <c r="L96" s="45" t="str">
        <f aca="true">IF(B96="","",IF(J96="Closed","Closed",IF(OR(E96="",H96="",I96=""),"Incomplete: needs compensating control, approval and expiry",IF(I96&lt;TODAY(),"Expired",IF(I96-TODAY()&lt;=30,"Expires within 30 days","Active")))))</f>
        <v/>
      </c>
    </row>
    <row r="97" customFormat="false" ht="15" hidden="false" customHeight="false" outlineLevel="0" collapsed="false">
      <c r="A97" s="30" t="s">
        <v>1117</v>
      </c>
      <c r="B97" s="30"/>
      <c r="C97" s="30"/>
      <c r="D97" s="30"/>
      <c r="E97" s="30"/>
      <c r="F97" s="30"/>
      <c r="G97" s="30"/>
      <c r="H97" s="36"/>
      <c r="I97" s="36"/>
      <c r="J97" s="30"/>
      <c r="K97" s="30"/>
      <c r="L97" s="45" t="str">
        <f aca="true">IF(B97="","",IF(J97="Closed","Closed",IF(OR(E97="",H97="",I97=""),"Incomplete: needs compensating control, approval and expiry",IF(I97&lt;TODAY(),"Expired",IF(I97-TODAY()&lt;=30,"Expires within 30 days","Active")))))</f>
        <v/>
      </c>
    </row>
    <row r="98" customFormat="false" ht="15" hidden="false" customHeight="false" outlineLevel="0" collapsed="false">
      <c r="A98" s="30" t="s">
        <v>1118</v>
      </c>
      <c r="B98" s="30"/>
      <c r="C98" s="30"/>
      <c r="D98" s="30"/>
      <c r="E98" s="30"/>
      <c r="F98" s="30"/>
      <c r="G98" s="30"/>
      <c r="H98" s="36"/>
      <c r="I98" s="36"/>
      <c r="J98" s="30"/>
      <c r="K98" s="30"/>
      <c r="L98" s="45" t="str">
        <f aca="true">IF(B98="","",IF(J98="Closed","Closed",IF(OR(E98="",H98="",I98=""),"Incomplete: needs compensating control, approval and expiry",IF(I98&lt;TODAY(),"Expired",IF(I98-TODAY()&lt;=30,"Expires within 30 days","Active")))))</f>
        <v/>
      </c>
    </row>
    <row r="99" customFormat="false" ht="15" hidden="false" customHeight="false" outlineLevel="0" collapsed="false">
      <c r="A99" s="30" t="s">
        <v>1119</v>
      </c>
      <c r="B99" s="30"/>
      <c r="C99" s="30"/>
      <c r="D99" s="30"/>
      <c r="E99" s="30"/>
      <c r="F99" s="30"/>
      <c r="G99" s="30"/>
      <c r="H99" s="36"/>
      <c r="I99" s="36"/>
      <c r="J99" s="30"/>
      <c r="K99" s="30"/>
      <c r="L99" s="45" t="str">
        <f aca="true">IF(B99="","",IF(J99="Closed","Closed",IF(OR(E99="",H99="",I99=""),"Incomplete: needs compensating control, approval and expiry",IF(I99&lt;TODAY(),"Expired",IF(I99-TODAY()&lt;=30,"Expires within 30 days","Active")))))</f>
        <v/>
      </c>
    </row>
    <row r="100" customFormat="false" ht="15" hidden="false" customHeight="false" outlineLevel="0" collapsed="false">
      <c r="A100" s="30" t="s">
        <v>1120</v>
      </c>
      <c r="B100" s="30"/>
      <c r="C100" s="30"/>
      <c r="D100" s="30"/>
      <c r="E100" s="30"/>
      <c r="F100" s="30"/>
      <c r="G100" s="30"/>
      <c r="H100" s="36"/>
      <c r="I100" s="36"/>
      <c r="J100" s="30"/>
      <c r="K100" s="30"/>
      <c r="L100" s="45" t="str">
        <f aca="true">IF(B100="","",IF(J100="Closed","Closed",IF(OR(E100="",H100="",I100=""),"Incomplete: needs compensating control, approval and expiry",IF(I100&lt;TODAY(),"Expired",IF(I100-TODAY()&lt;=30,"Expires within 30 days","Active")))))</f>
        <v/>
      </c>
    </row>
    <row r="101" customFormat="false" ht="15" hidden="false" customHeight="false" outlineLevel="0" collapsed="false">
      <c r="A101" s="30" t="s">
        <v>1121</v>
      </c>
      <c r="B101" s="30"/>
      <c r="C101" s="30"/>
      <c r="D101" s="30"/>
      <c r="E101" s="30"/>
      <c r="F101" s="30"/>
      <c r="G101" s="30"/>
      <c r="H101" s="36"/>
      <c r="I101" s="36"/>
      <c r="J101" s="30"/>
      <c r="K101" s="30"/>
      <c r="L101" s="45" t="str">
        <f aca="true">IF(B101="","",IF(J101="Closed","Closed",IF(OR(E101="",H101="",I101=""),"Incomplete: needs compensating control, approval and expiry",IF(I101&lt;TODAY(),"Expired",IF(I101-TODAY()&lt;=30,"Expires within 30 days","Active")))))</f>
        <v/>
      </c>
    </row>
    <row r="102" customFormat="false" ht="15" hidden="false" customHeight="false" outlineLevel="0" collapsed="false">
      <c r="A102" s="30" t="s">
        <v>1122</v>
      </c>
      <c r="B102" s="30"/>
      <c r="C102" s="30"/>
      <c r="D102" s="30"/>
      <c r="E102" s="30"/>
      <c r="F102" s="30"/>
      <c r="G102" s="30"/>
      <c r="H102" s="36"/>
      <c r="I102" s="36"/>
      <c r="J102" s="30"/>
      <c r="K102" s="30"/>
      <c r="L102" s="45" t="str">
        <f aca="true">IF(B102="","",IF(J102="Closed","Closed",IF(OR(E102="",H102="",I102=""),"Incomplete: needs compensating control, approval and expiry",IF(I102&lt;TODAY(),"Expired",IF(I102-TODAY()&lt;=30,"Expires within 30 days","Active")))))</f>
        <v/>
      </c>
    </row>
    <row r="103" customFormat="false" ht="15" hidden="false" customHeight="false" outlineLevel="0" collapsed="false">
      <c r="A103" s="30" t="s">
        <v>1123</v>
      </c>
      <c r="B103" s="30"/>
      <c r="C103" s="30"/>
      <c r="D103" s="30"/>
      <c r="E103" s="30"/>
      <c r="F103" s="30"/>
      <c r="G103" s="30"/>
      <c r="H103" s="36"/>
      <c r="I103" s="36"/>
      <c r="J103" s="30"/>
      <c r="K103" s="30"/>
      <c r="L103" s="45" t="str">
        <f aca="true">IF(B103="","",IF(J103="Closed","Closed",IF(OR(E103="",H103="",I103=""),"Incomplete: needs compensating control, approval and expiry",IF(I103&lt;TODAY(),"Expired",IF(I103-TODAY()&lt;=30,"Expires within 30 days","Active")))))</f>
        <v/>
      </c>
    </row>
    <row r="104" customFormat="false" ht="15" hidden="false" customHeight="false" outlineLevel="0" collapsed="false">
      <c r="A104" s="30" t="s">
        <v>1124</v>
      </c>
      <c r="B104" s="30"/>
      <c r="C104" s="30"/>
      <c r="D104" s="30"/>
      <c r="E104" s="30"/>
      <c r="F104" s="30"/>
      <c r="G104" s="30"/>
      <c r="H104" s="36"/>
      <c r="I104" s="36"/>
      <c r="J104" s="30"/>
      <c r="K104" s="30"/>
      <c r="L104" s="45" t="str">
        <f aca="true">IF(B104="","",IF(J104="Closed","Closed",IF(OR(E104="",H104="",I104=""),"Incomplete: needs compensating control, approval and expiry",IF(I104&lt;TODAY(),"Expired",IF(I104-TODAY()&lt;=30,"Expires within 30 days","Active")))))</f>
        <v/>
      </c>
    </row>
  </sheetData>
  <conditionalFormatting sqref="L5:L104">
    <cfRule type="cellIs" priority="2" operator="equal" aboveAverage="0" equalAverage="0" bottom="0" percent="0" rank="0" text="" dxfId="18">
      <formula>"Expired"</formula>
    </cfRule>
    <cfRule type="cellIs" priority="3" operator="equal" aboveAverage="0" equalAverage="0" bottom="0" percent="0" rank="0" text="" dxfId="24">
      <formula>"Expires within 30 days"</formula>
    </cfRule>
    <cfRule type="cellIs" priority="4" operator="equal" aboveAverage="0" equalAverage="0" bottom="0" percent="0" rank="0" text="" dxfId="17">
      <formula>"Active"</formula>
    </cfRule>
    <cfRule type="cellIs" priority="5" operator="equal" aboveAverage="0" equalAverage="0" bottom="0" percent="0" rank="0" text="" dxfId="22">
      <formula>"Closed"</formula>
    </cfRule>
    <cfRule type="expression" priority="6" aboveAverage="0" equalAverage="0" bottom="0" percent="0" rank="0" text="" dxfId="29">
      <formula>LEFT(L5,10)="Incomplete"</formula>
    </cfRule>
  </conditionalFormatting>
  <dataValidations count="3">
    <dataValidation allowBlank="true" error="Choose a value from the list (edit the Lists sheet to change the options)." errorStyle="warning" operator="between" showDropDown="false" showErrorMessage="true" showInputMessage="false" sqref="J5:J104" type="list">
      <formula1>Lists!$F$2:$F$5</formula1>
      <formula2>0</formula2>
    </dataValidation>
    <dataValidation allowBlank="true" error="Enter a date (for example 2026-10-17)." errorStyle="warning" operator="greaterThan" showDropDown="false" showErrorMessage="true" showInputMessage="false" sqref="H5:I104" type="date">
      <formula1>DATE(2000,1,1)</formula1>
      <formula2>0</formula2>
    </dataValidation>
    <dataValidation allowBlank="true" error="Choose a value from the list (edit the Lists sheet to change the options)." errorStyle="warning" operator="between" showDropDown="false" showErrorMessage="true" showInputMessage="false" sqref="B5:B104" type="list">
      <formula1>'Control Tests'!$A$5:$A$50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6E8C"/>
    <pageSetUpPr fitToPage="true"/>
  </sheetPr>
  <dimension ref="A1:F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56"/>
    <col collapsed="false" customWidth="true" hidden="false" outlineLevel="0" max="3" min="3" style="0" width="36"/>
    <col collapsed="false" customWidth="true" hidden="false" outlineLevel="0" max="4" min="4" style="0" width="13"/>
    <col collapsed="false" customWidth="true" hidden="false" outlineLevel="0" max="5" min="5" style="0" width="18"/>
    <col collapsed="false" customWidth="true" hidden="false" outlineLevel="0" max="6" min="6" style="0" width="30"/>
  </cols>
  <sheetData>
    <row r="1" customFormat="false" ht="30" hidden="false" customHeight="true" outlineLevel="0" collapsed="false">
      <c r="A1" s="63" t="s">
        <v>1125</v>
      </c>
      <c r="B1" s="64"/>
      <c r="C1" s="64"/>
      <c r="D1" s="64"/>
      <c r="E1" s="64"/>
      <c r="F1" s="64"/>
    </row>
    <row r="2" customFormat="false" ht="15" hidden="false" customHeight="false" outlineLevel="0" collapsed="false">
      <c r="A2" s="3" t="s">
        <v>1126</v>
      </c>
    </row>
    <row r="4" customFormat="false" ht="15" hidden="false" customHeight="false" outlineLevel="0" collapsed="false">
      <c r="A4" s="65" t="s">
        <v>1127</v>
      </c>
      <c r="B4" s="65" t="s">
        <v>1128</v>
      </c>
      <c r="C4" s="65" t="s">
        <v>1129</v>
      </c>
      <c r="D4" s="65" t="s">
        <v>1130</v>
      </c>
      <c r="E4" s="65" t="s">
        <v>1131</v>
      </c>
      <c r="F4" s="65" t="s">
        <v>139</v>
      </c>
    </row>
    <row r="5" customFormat="false" ht="23.85" hidden="false" customHeight="false" outlineLevel="0" collapsed="false">
      <c r="A5" s="5" t="s">
        <v>1132</v>
      </c>
      <c r="B5" s="6" t="s">
        <v>1133</v>
      </c>
      <c r="C5" s="6" t="s">
        <v>1134</v>
      </c>
      <c r="D5" s="30"/>
      <c r="E5" s="30"/>
      <c r="F5" s="30"/>
    </row>
    <row r="6" customFormat="false" ht="23.85" hidden="false" customHeight="false" outlineLevel="0" collapsed="false">
      <c r="A6" s="5" t="s">
        <v>1135</v>
      </c>
      <c r="B6" s="6" t="s">
        <v>1136</v>
      </c>
      <c r="C6" s="6" t="s">
        <v>1137</v>
      </c>
      <c r="D6" s="30"/>
      <c r="E6" s="30"/>
      <c r="F6" s="30"/>
    </row>
    <row r="7" customFormat="false" ht="23.85" hidden="false" customHeight="false" outlineLevel="0" collapsed="false">
      <c r="A7" s="5" t="s">
        <v>1138</v>
      </c>
      <c r="B7" s="6" t="s">
        <v>1139</v>
      </c>
      <c r="C7" s="6" t="s">
        <v>1140</v>
      </c>
      <c r="D7" s="30"/>
      <c r="E7" s="30"/>
      <c r="F7" s="30"/>
    </row>
    <row r="8" customFormat="false" ht="46.25" hidden="false" customHeight="false" outlineLevel="0" collapsed="false">
      <c r="A8" s="5" t="s">
        <v>1141</v>
      </c>
      <c r="B8" s="6" t="s">
        <v>1142</v>
      </c>
      <c r="C8" s="6" t="s">
        <v>1143</v>
      </c>
      <c r="D8" s="30"/>
      <c r="E8" s="30"/>
      <c r="F8" s="30"/>
    </row>
    <row r="9" customFormat="false" ht="23.85" hidden="false" customHeight="false" outlineLevel="0" collapsed="false">
      <c r="A9" s="5" t="s">
        <v>1144</v>
      </c>
      <c r="B9" s="6" t="s">
        <v>1145</v>
      </c>
      <c r="C9" s="6" t="s">
        <v>1146</v>
      </c>
      <c r="D9" s="30"/>
      <c r="E9" s="30"/>
      <c r="F9" s="30"/>
    </row>
    <row r="11" customFormat="false" ht="15" hidden="false" customHeight="true" outlineLevel="0" collapsed="false">
      <c r="A11" s="66" t="s">
        <v>1147</v>
      </c>
      <c r="B11" s="66"/>
      <c r="C11" s="66"/>
      <c r="D11" s="66"/>
      <c r="E11" s="66"/>
      <c r="F11" s="66"/>
    </row>
  </sheetData>
  <mergeCells count="1">
    <mergeCell ref="A11:F11"/>
  </mergeCells>
  <conditionalFormatting sqref="D5:D9">
    <cfRule type="cellIs" priority="2" operator="equal" aboveAverage="0" equalAverage="0" bottom="0" percent="0" rank="0" text="" dxfId="18">
      <formula>"Not started"</formula>
    </cfRule>
    <cfRule type="cellIs" priority="3" operator="equal" aboveAverage="0" equalAverage="0" bottom="0" percent="0" rank="0" text="" dxfId="24">
      <formula>"In progress"</formula>
    </cfRule>
    <cfRule type="cellIs" priority="4" operator="equal" aboveAverage="0" equalAverage="0" bottom="0" percent="0" rank="0" text="" dxfId="17">
      <formula>"Ready"</formula>
    </cfRule>
  </conditionalFormatting>
  <dataValidations count="1">
    <dataValidation allowBlank="true" error="Choose a value from the list (edit the Lists sheet to change the options)." errorStyle="warning" operator="between" showDropDown="false" showErrorMessage="true" showInputMessage="false" sqref="D5:D9" type="list">
      <formula1>Lists!$G$2:$G$4</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true"/>
  </sheetPr>
  <dimension ref="A1:G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14"/>
    <col collapsed="false" customWidth="true" hidden="false" outlineLevel="0" max="3" min="3" style="0" width="30"/>
    <col collapsed="false" customWidth="true" hidden="false" outlineLevel="0" max="4" min="4" style="0" width="14"/>
    <col collapsed="false" customWidth="true" hidden="false" outlineLevel="0" max="5" min="5" style="0" width="17"/>
    <col collapsed="false" customWidth="true" hidden="false" outlineLevel="0" max="7" min="6" style="0" width="14"/>
  </cols>
  <sheetData>
    <row r="1" customFormat="false" ht="15" hidden="false" customHeight="false" outlineLevel="0" collapsed="false">
      <c r="A1" s="67" t="s">
        <v>180</v>
      </c>
      <c r="B1" s="67" t="s">
        <v>1148</v>
      </c>
      <c r="C1" s="67" t="s">
        <v>449</v>
      </c>
      <c r="D1" s="67" t="s">
        <v>121</v>
      </c>
      <c r="E1" s="67" t="s">
        <v>1149</v>
      </c>
      <c r="F1" s="67" t="s">
        <v>1150</v>
      </c>
      <c r="G1" s="67" t="s">
        <v>1151</v>
      </c>
    </row>
    <row r="2" customFormat="false" ht="15" hidden="false" customHeight="false" outlineLevel="0" collapsed="false">
      <c r="A2" s="0" t="s">
        <v>153</v>
      </c>
      <c r="B2" s="0" t="s">
        <v>201</v>
      </c>
      <c r="C2" s="0" t="s">
        <v>147</v>
      </c>
      <c r="D2" s="0" t="s">
        <v>124</v>
      </c>
      <c r="E2" s="0" t="s">
        <v>1152</v>
      </c>
      <c r="F2" s="0" t="s">
        <v>1153</v>
      </c>
      <c r="G2" s="0" t="s">
        <v>1154</v>
      </c>
    </row>
    <row r="3" customFormat="false" ht="15" hidden="false" customHeight="false" outlineLevel="0" collapsed="false">
      <c r="A3" s="0" t="s">
        <v>155</v>
      </c>
      <c r="B3" s="0" t="s">
        <v>1155</v>
      </c>
      <c r="C3" s="0" t="s">
        <v>1156</v>
      </c>
      <c r="D3" s="0" t="s">
        <v>125</v>
      </c>
      <c r="E3" s="0" t="s">
        <v>1157</v>
      </c>
      <c r="F3" s="0" t="s">
        <v>1158</v>
      </c>
      <c r="G3" s="0" t="s">
        <v>1159</v>
      </c>
    </row>
    <row r="4" customFormat="false" ht="15" hidden="false" customHeight="false" outlineLevel="0" collapsed="false">
      <c r="A4" s="0" t="s">
        <v>157</v>
      </c>
      <c r="C4" s="0" t="s">
        <v>1160</v>
      </c>
      <c r="D4" s="0" t="s">
        <v>126</v>
      </c>
      <c r="E4" s="0" t="s">
        <v>1161</v>
      </c>
      <c r="F4" s="0" t="s">
        <v>1162</v>
      </c>
      <c r="G4" s="0" t="s">
        <v>1163</v>
      </c>
    </row>
    <row r="5" customFormat="false" ht="15" hidden="false" customHeight="false" outlineLevel="0" collapsed="false">
      <c r="A5" s="0" t="s">
        <v>159</v>
      </c>
      <c r="C5" s="0" t="s">
        <v>1164</v>
      </c>
      <c r="E5" s="0" t="s">
        <v>123</v>
      </c>
      <c r="F5" s="0" t="s">
        <v>123</v>
      </c>
    </row>
    <row r="6" customFormat="false" ht="15" hidden="false" customHeight="false" outlineLevel="0" collapsed="false">
      <c r="E6" s="0" t="s">
        <v>1165</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Company>AI Security Wiki (Nachiket Sathaye and Ankush Jain)</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Audit</cp:category>
  <dcterms:created xsi:type="dcterms:W3CDTF">2026-10-29T19:28:28Z</dcterms:created>
  <dc:creator>Nachiket Sathaye; Ankush Jain</dc:creator>
  <dc:description>Copyright (c) 2026 Nachiket Sathaye and Ankush Jain. Licensed under CC BY-SA 4.0: https://creativecommons.org/licenses/by-sa/4.0/. Source: https://nachi065.github.io/AI-Security-Wiki/</dc:description>
  <cp:keywords>AI audit AI evidence ISO/IEC 42001 CC BY-SA 4.0</cp:keywords>
  <dc:language>en-US</dc:language>
  <cp:lastModifiedBy>Nachiket Sathaye</cp:lastModifiedBy>
  <dcterms:modified xsi:type="dcterms:W3CDTF">2026-10-29T19:28:29Z</dcterms:modified>
  <cp:revision>0</cp:revision>
  <dc:subject>AI security audit and evidence workbook built from the AI Security Wiki</dc:subject>
  <dc:title>AI Security Audit and Evidence Checklist</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Copyright (c) 2026 Nachiket Sathaye and Ankush Jain</vt:lpwstr>
  </property>
  <property fmtid="{D5CDD505-2E9C-101B-9397-08002B2CF9AE}" pid="3" name="License">
    <vt:lpwstr>CC BY-SA 4.0</vt:lpwstr>
  </property>
  <property fmtid="{D5CDD505-2E9C-101B-9397-08002B2CF9AE}" pid="4" name="License URL">
    <vt:lpwstr>https://creativecommons.org/licenses/by-sa/4.0/</vt:lpwstr>
  </property>
  <property fmtid="{D5CDD505-2E9C-101B-9397-08002B2CF9AE}" pid="5" name="Source">
    <vt:lpwstr>https://nachi065.github.io/AI-Security-Wiki/</vt:lpwstr>
  </property>
</Properties>
</file>